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abeschule-my.sharepoint.com/personal/fabian_wolschendorf_raabeschule_onmicrosoft_com/Documents/"/>
    </mc:Choice>
  </mc:AlternateContent>
  <xr:revisionPtr revIDLastSave="0" documentId="8_{F68F2C39-5515-4387-8295-CECFD8BDAF80}" xr6:coauthVersionLast="43" xr6:coauthVersionMax="43" xr10:uidLastSave="{00000000-0000-0000-0000-000000000000}"/>
  <bookViews>
    <workbookView xWindow="0" yWindow="465" windowWidth="25605" windowHeight="14280" firstSheet="1" activeTab="1" xr2:uid="{00000000-000D-0000-FFFF-FFFF00000000}"/>
  </bookViews>
  <sheets>
    <sheet name="Überblick" sheetId="1" r:id="rId1"/>
    <sheet name="GESAMT" sheetId="4" r:id="rId2"/>
    <sheet name="Klassenbuch" sheetId="3" r:id="rId3"/>
  </sheets>
  <definedNames>
    <definedName name="_xlnm.Print_Area" localSheetId="1">GESAMT!$A$168:$J$188</definedName>
  </definedNames>
  <calcPr calcId="191028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7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E4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<sst xmlns="http://schemas.openxmlformats.org/spreadsheetml/2006/main" count="977" uniqueCount="352">
  <si>
    <t>Medienkompetenzen: Überblick</t>
  </si>
  <si>
    <t>Nr.</t>
  </si>
  <si>
    <t xml:space="preserve">Fächer </t>
  </si>
  <si>
    <t>Häufigkeit</t>
  </si>
  <si>
    <t xml:space="preserve">Medienkompetenzen </t>
  </si>
  <si>
    <t>Werkzeuge und Apps</t>
  </si>
  <si>
    <t>MM</t>
  </si>
  <si>
    <t>Recherchieren, Erheben, Verarbeiten und Sichern</t>
  </si>
  <si>
    <t>Iserv</t>
  </si>
  <si>
    <t>DE</t>
  </si>
  <si>
    <t>Kommunizieren und Kooperieren</t>
  </si>
  <si>
    <t>MS Word</t>
  </si>
  <si>
    <t>MA</t>
  </si>
  <si>
    <t>Produzieren und Präsentieren</t>
  </si>
  <si>
    <t>MS Excel</t>
  </si>
  <si>
    <t>EN</t>
  </si>
  <si>
    <t>Schützen und sicher agieren</t>
  </si>
  <si>
    <t>MS PowerPoint</t>
  </si>
  <si>
    <t>FS</t>
  </si>
  <si>
    <t>Problemlösen und Handeln</t>
  </si>
  <si>
    <t>MS OneNote</t>
  </si>
  <si>
    <t>BI</t>
  </si>
  <si>
    <t>Analysieren, Kontextualisieren und Reflektieren</t>
  </si>
  <si>
    <t>Internet</t>
  </si>
  <si>
    <t>WN</t>
  </si>
  <si>
    <t>Snipping Tool</t>
  </si>
  <si>
    <t>CH</t>
  </si>
  <si>
    <t>Quizlet</t>
  </si>
  <si>
    <t>RU</t>
  </si>
  <si>
    <t>Timeline</t>
  </si>
  <si>
    <t xml:space="preserve">GE </t>
  </si>
  <si>
    <t>Moviemaker</t>
  </si>
  <si>
    <t>PH</t>
  </si>
  <si>
    <t>Geogebra</t>
  </si>
  <si>
    <t>MU</t>
  </si>
  <si>
    <t>CAS</t>
  </si>
  <si>
    <t>PW</t>
  </si>
  <si>
    <t>FreeMind</t>
  </si>
  <si>
    <t>EK</t>
  </si>
  <si>
    <t>Muse-Score</t>
  </si>
  <si>
    <t>KU</t>
  </si>
  <si>
    <t>SP</t>
  </si>
  <si>
    <t>zusätzlich</t>
  </si>
  <si>
    <t>Fach</t>
  </si>
  <si>
    <t>Jg.</t>
  </si>
  <si>
    <t>Quartal</t>
  </si>
  <si>
    <t>Medienkompetenz</t>
  </si>
  <si>
    <t>Niveau-
stufe</t>
  </si>
  <si>
    <t>Werkzeuge</t>
  </si>
  <si>
    <t>Thema</t>
  </si>
  <si>
    <t>Inhalt</t>
  </si>
  <si>
    <t>Datum</t>
  </si>
  <si>
    <t>Kürzel</t>
  </si>
  <si>
    <t>E-Mail schreiben</t>
  </si>
  <si>
    <t>SuS schreiben eine kurze Vorstellungsmail an die Lehrkraft</t>
  </si>
  <si>
    <t>Britische Schulen</t>
  </si>
  <si>
    <t>Virtueller Rundgang/360° Videos durch/von britischen Schulen/Greenwich</t>
  </si>
  <si>
    <t>Grammatik üben</t>
  </si>
  <si>
    <t>SuS üben/fördern die Grammatik mithilfe von Lernplattformen (ego4u.de, englisch-hilfen.de)</t>
  </si>
  <si>
    <t>Anmelden bei Iserv, Passwort ändern und sicheres PW auswählen</t>
  </si>
  <si>
    <t>Email</t>
  </si>
  <si>
    <t>Aufbau einer Email (Betreff, Adressatengerechte Anrede und Schlussformel)</t>
  </si>
  <si>
    <t>verschiedene Empfänger einer Email (einzelne, Klasse, Gruppen)</t>
  </si>
  <si>
    <t>Windows-Explorer</t>
  </si>
  <si>
    <t>Ordnungssystem im PC</t>
  </si>
  <si>
    <t>speichern in Laufwerk H, Aufrufen einer Datei, Anlegen von Ordnern</t>
  </si>
  <si>
    <t>Auffinden in Dateien im Iserv</t>
  </si>
  <si>
    <t>Texte schreiben</t>
  </si>
  <si>
    <t>Grundlagen Textverarbeitung (Leerzeichen bei Satzschlusszeichen, Komma und Klammer), Nutzung des Korrekturprogrames, Schriftgröße, Schriftart und Ausrichtung</t>
  </si>
  <si>
    <t>Umgang mit dem Aufgabenmodul (Aufgabe finden, Anhänge speichern und öffnen, Datei abgeben)</t>
  </si>
  <si>
    <t>Mein Hobby</t>
  </si>
  <si>
    <t>Folienlayouts (Titel, Titel und Inhalt, Titel und zwei Inhalte), Seitengestaltung (Stichpunkte pro Seite), Nummerierung und Aufzählung, Einfügen von Bildern und Größenanpassung</t>
  </si>
  <si>
    <t xml:space="preserve"> „Das Internet und wir"</t>
  </si>
  <si>
    <t>Medienpädagogischer Workshop I,  „Das Internet und wir", 2 Unterrichtsstunden, Smiley e. V. </t>
  </si>
  <si>
    <t>Mediensicherheit</t>
  </si>
  <si>
    <t>Mediensicherheit, Selbstverantwortung und Schutz, 2 Unterrichtsstunden, Polizei </t>
  </si>
  <si>
    <t>Buchvorstellung</t>
  </si>
  <si>
    <t>Folienlayout passend zum Inhalt wählen  (Titel, Titel und Inhalt, Titel und zwei Inhalte), Seitengestaltung (Stichpunkte pro Seite), Nummerierung und Aufzählung, Einfügen von Bildern und Größenanpassung</t>
  </si>
  <si>
    <t>Animation "erscheinen", "einblenden", Bildquellenangabe</t>
  </si>
  <si>
    <t>Wirtschaften im städtischen Raum</t>
  </si>
  <si>
    <t>Mit einer Suchmaschine gezielt suchen, Informationen aus dem Internet entnehmen</t>
  </si>
  <si>
    <t>Onlinewörterbuch nutzen</t>
  </si>
  <si>
    <t>SuS lernen das Onlinewörterbuch PONS kennen und probieren sich aus</t>
  </si>
  <si>
    <t>London kennenlernen</t>
  </si>
  <si>
    <t>SuS müssen als Hausaufgabe drei Tatsachen über London im Internet herausfinden und präsentieren</t>
  </si>
  <si>
    <t xml:space="preserve">SuS lernen das Onlinewörterbuch PONS einzusetzen word bank/word cloud </t>
  </si>
  <si>
    <t>Zellen</t>
  </si>
  <si>
    <t>Protokoll erstellen und formatieren, Fotos aus dem Mikroskop erstellen und einfügen</t>
  </si>
  <si>
    <t>Abbildungen aus der BiBox erstellen und einfügen</t>
  </si>
  <si>
    <t>Tabelle einfügen und erweitern</t>
  </si>
  <si>
    <t>Fotosynthese</t>
  </si>
  <si>
    <t>Kurvendiagramm erstellen und auswerten</t>
  </si>
  <si>
    <t>Protokoll erstellen und formatieren</t>
  </si>
  <si>
    <t>Atmung</t>
  </si>
  <si>
    <t>Abbildungen snippen und einfügen, mit Textfeldern ergänzen</t>
  </si>
  <si>
    <t>Dichte von Feststoffen</t>
  </si>
  <si>
    <t>Digitales Protokoll mit festgelegten Formatierungen anlegen, Grafiken einfügen</t>
  </si>
  <si>
    <t>Proportionalität zwischen Masse und Volumen</t>
  </si>
  <si>
    <t>Liniendiagramm erstellen, Achsenbeschriftungen und Diagrammtitel bearbeiten</t>
  </si>
  <si>
    <t>Element und Verbindung</t>
  </si>
  <si>
    <t>Organigramm mit Smart-Art-Graphiks erstellen</t>
  </si>
  <si>
    <t>Die Luft - ein Gasgemisch</t>
  </si>
  <si>
    <t>Torten- und Säulendiagramm erstellen und bearbeiten, Daten eintragen</t>
  </si>
  <si>
    <t>Inhaltsangabe epischer Texte</t>
  </si>
  <si>
    <t>Texte erstellen und formatieren</t>
  </si>
  <si>
    <t>Dateien im Gruppenordner speichern</t>
  </si>
  <si>
    <t>Arbeitsblätter herunterladen</t>
  </si>
  <si>
    <t>Materialgestütztes Schreiben</t>
  </si>
  <si>
    <t>kritisches Recherchieren</t>
  </si>
  <si>
    <t>Leben mit der Kälte</t>
  </si>
  <si>
    <t>Bilder ausschneiden, einfügen, speichern</t>
  </si>
  <si>
    <t>Zielführende Dateinamen nutzen, Speicherort wählen, Sicherheitskopie im Iserv erstellen</t>
  </si>
  <si>
    <t>Dokument- und Textformatierung üben, Bilder einfügen</t>
  </si>
  <si>
    <t>Entstehung der Jahreszeiten</t>
  </si>
  <si>
    <t>Dokument- und Textformatierung üben, Bilder einfügen, Datei als pdf speichern</t>
  </si>
  <si>
    <t>Das Land-Seewind-System</t>
  </si>
  <si>
    <t>Strukturschema erstellen, Tabellenformatierung wählen</t>
  </si>
  <si>
    <t>Die Passatzirkulation</t>
  </si>
  <si>
    <t>Bilder und Videos einfügen, Texte und Audios in einen Videoclip einfügen, passend zuschneiden</t>
  </si>
  <si>
    <t>eine Zugverbindung heraussuchen, Zusammentragen von 
Informationen über eine fremde Stadt</t>
  </si>
  <si>
    <t>eine formelle E-Mail verfassen</t>
  </si>
  <si>
    <t>eine informelle E-Mail verfassen</t>
  </si>
  <si>
    <t>Tagebucheintrag präsentieren</t>
  </si>
  <si>
    <t>einen Tagebucheintrag verfassen</t>
  </si>
  <si>
    <t>Interaktive Worksheets</t>
  </si>
  <si>
    <t>Grammatikübungen</t>
  </si>
  <si>
    <t>Interaktive online Medien zielgerichtet nutzen</t>
  </si>
  <si>
    <t>Blog schreiben</t>
  </si>
  <si>
    <t>Blogeintrag erstellen und präsentieren</t>
  </si>
  <si>
    <t>Aufgaben im Aufgabenmodul abrufen, Dateianhänge verarbeiten</t>
  </si>
  <si>
    <t>E-mail gemäß Netiquette an die Lehrkraft senden, Dateien anhängen</t>
  </si>
  <si>
    <t>Personenbeschreibung</t>
  </si>
  <si>
    <t>Textmodul zum kooperativen Schreiben nutzen</t>
  </si>
  <si>
    <t>Informationen übersichtlich in Word darbieten und formatieren, Sonderschriftzeichen der FS</t>
  </si>
  <si>
    <t>Informationen sichten und selektieren</t>
  </si>
  <si>
    <t>GE</t>
  </si>
  <si>
    <t>z.B. Die USA entstehen</t>
  </si>
  <si>
    <t>Informationen als Zeitleiste darstellen und als pdf speichern</t>
  </si>
  <si>
    <t>z.B. Sklaverei</t>
  </si>
  <si>
    <t>Zeitungsbericht verfassen</t>
  </si>
  <si>
    <t>Zuordnungen</t>
  </si>
  <si>
    <t>Daten eintragen, Diagramme, Graphen und Tabellen erstellen, Tabellenkalkulation (Formeln eingeben), Mathematische Zusammenhänge erkunden und Ergebnisse bestimmen</t>
  </si>
  <si>
    <t>Prozente und Zinsen</t>
  </si>
  <si>
    <t>Daten eintragen, Zahlenformate ändern, Diagramme erstellen und bearbeiten</t>
  </si>
  <si>
    <t>Verwendung der Rechnerfunktionen Prozent-, Zins und Zinseszinsberechnung</t>
  </si>
  <si>
    <t>GeoGebra</t>
  </si>
  <si>
    <t>Dreiecksgeometrie</t>
  </si>
  <si>
    <t>Konstruktion von Dreiecken, Orthogonalen, Mittelsenkrechten, Winkelhalbierenden, Mittelpunkt von Strecken</t>
  </si>
  <si>
    <t>Relative Häufigkeiten und Wahrscheinlichkeiten</t>
  </si>
  <si>
    <t>Simulation von Zufallsexperimenten</t>
  </si>
  <si>
    <t>Musical</t>
  </si>
  <si>
    <t>zielgerichtete Recherche</t>
  </si>
  <si>
    <t>Präsentation mit Bildern und Videos, Hintergrundbearbeitung</t>
  </si>
  <si>
    <t>Bewegungen</t>
  </si>
  <si>
    <t>Messwerttabelle erstellen</t>
  </si>
  <si>
    <t>Einheit der Energie</t>
  </si>
  <si>
    <t>Jesus und seine Botschaft</t>
  </si>
  <si>
    <t>Eine Online-Bibel nutzen</t>
  </si>
  <si>
    <t>themenübergreifend</t>
  </si>
  <si>
    <t>Informationen übersichtlich in Word darbieten und formatieren</t>
  </si>
  <si>
    <t>Das Ich und seine sozialen Rollen</t>
  </si>
  <si>
    <t>Menschenrechte und Menschenwürde</t>
  </si>
  <si>
    <t>Recherche</t>
  </si>
  <si>
    <t>Mediennutzung und Foren</t>
  </si>
  <si>
    <t>Medienpädagogischer Workshop II, Mediennutzung und Foren, 2 Unterrichtsstunden, Smiley e.V.  </t>
  </si>
  <si>
    <t>Erstellen digitales Protokoll zu Versuchen</t>
  </si>
  <si>
    <t>Säulendiagramm zum Gasaustausch erstellen</t>
  </si>
  <si>
    <t>MS Word
Snipping Tool
Mozilla</t>
  </si>
  <si>
    <t>Herz und Blutkreislauf</t>
  </si>
  <si>
    <t>Tabelle erstellen und erweitern, Abbildungen einfügen und Größe sinnvoll anpassen</t>
  </si>
  <si>
    <t>Arbeiten mit einem Selbstlernkurs</t>
  </si>
  <si>
    <t xml:space="preserve">Liniendiagramm aus Messdaten erstellen und auswerten </t>
  </si>
  <si>
    <t>Kamera am Tablet
MS Word</t>
  </si>
  <si>
    <t>Fotos erstellen, in Word einfügen und beschriften</t>
  </si>
  <si>
    <t>Ernährung</t>
  </si>
  <si>
    <t>Formel in Tabelle einfügen</t>
  </si>
  <si>
    <t>Gesetz vom Erhalt der Masse</t>
  </si>
  <si>
    <t>Darstellung der Werte als Excel -Tabelle</t>
  </si>
  <si>
    <t>MS Word
MS Excel</t>
  </si>
  <si>
    <t>Gesetz der konstanten Massenverhältnisse</t>
  </si>
  <si>
    <t>Erstellen einer Ausgleichsgeraden</t>
  </si>
  <si>
    <t>Atome durchlaufen Stoffkreisläufe</t>
  </si>
  <si>
    <t>zielgerichtete Internetrecherche</t>
  </si>
  <si>
    <t>Mindmap-Programme</t>
  </si>
  <si>
    <t>Metalle - Partner des Fortschritts</t>
  </si>
  <si>
    <t>Erstellen einer digitalen Mindmap</t>
  </si>
  <si>
    <t>Erstellen eines digitalen Steckbriefs</t>
  </si>
  <si>
    <t>Sachtexte erschließen</t>
  </si>
  <si>
    <t>Texte erstellen, automatisches Formatieren von gliedernden Überschriften</t>
  </si>
  <si>
    <t>Argumentieren, wirkungsvoll Stellung beziehen</t>
  </si>
  <si>
    <t>zielgerichtete kritische Recherche</t>
  </si>
  <si>
    <t>Texte grafisch ansprechend formatieren, auch unter Einbezug von Bildmaterial und Diagrammen</t>
  </si>
  <si>
    <t>Epik</t>
  </si>
  <si>
    <t>graphische Verfahren zum Textverstehen anwenden (Markieren)</t>
  </si>
  <si>
    <t>Nachschlagen unbekannter Wörter</t>
  </si>
  <si>
    <t>Stadt</t>
  </si>
  <si>
    <t>mit einer Suchmaschine gezielt suchen, Informationen aus einer Internetseite entnehmen</t>
  </si>
  <si>
    <t>Bilder richtig einfügen</t>
  </si>
  <si>
    <t>Stadt in anderen Kulturräumen</t>
  </si>
  <si>
    <t>Speicherort wählen, Bilder richtig einfügen, Text- und Dokumentformatierungen, Dateien als pdf speichern, Sicherungskopie im Iserv</t>
  </si>
  <si>
    <t>Blogeintrag zum Thema Your travel plan erstellen und präsentieren</t>
  </si>
  <si>
    <t>Video</t>
  </si>
  <si>
    <t>Video aufnehmen</t>
  </si>
  <si>
    <t>SuS beschreiben ihr persönliches Bild und präsentieren ihre Bildbeschreibung in Form eines Videos.</t>
  </si>
  <si>
    <t>MS Word / …</t>
  </si>
  <si>
    <t>Bilderroman</t>
  </si>
  <si>
    <t>SuS kreieren ihren eigenen Bilderroman und stellen diesen mit MS Word dar.</t>
  </si>
  <si>
    <t>z.B. Nationalstaatsgründung</t>
  </si>
  <si>
    <t>Zeitleiste erstellen, als PDF speichern</t>
  </si>
  <si>
    <t>Gesellschaft im Kaiserreich</t>
  </si>
  <si>
    <t>Erstellen eines Schaubildes mit SmartArt unter Nutzung der zuvor angefertigten Docx</t>
  </si>
  <si>
    <t>z.B. Imperialismus</t>
  </si>
  <si>
    <t>Nutzung von Textfeldern zur Gliederung eines Textes, Nutzung der "Texthervorhebungsfarbe"</t>
  </si>
  <si>
    <t>Gesellschaft im Kaiserreich, Imperialismus</t>
  </si>
  <si>
    <t>Speichern im Iserv-Gruppenordner "Geschichte", Dateien aus dem Aufgabenmodul abrufen und wieder abgeben</t>
  </si>
  <si>
    <t>IServ</t>
  </si>
  <si>
    <t>Landschaft</t>
  </si>
  <si>
    <t>Benutzung des Aufgabenmoduls</t>
  </si>
  <si>
    <t>Terme und Gleichungen</t>
  </si>
  <si>
    <t>Werte von Termen berechnen, Durchführung von Termumformungen, Lösen von Gleichungen</t>
  </si>
  <si>
    <t>Mehrstufige Zufallsexperimente</t>
  </si>
  <si>
    <t>CAS
Geogebra</t>
  </si>
  <si>
    <t>Lineare Funktionen</t>
  </si>
  <si>
    <t>Zuordnungen und funktionale Zusammenhänge durch Tabellen Graphen oder Terme darstellen</t>
  </si>
  <si>
    <t>CAS, GeoGebra</t>
  </si>
  <si>
    <t>Lineare Gleichungssysteme</t>
  </si>
  <si>
    <t>Lineare Gleichungssysteme lösen, mathematische Zusammenhänge darstellen</t>
  </si>
  <si>
    <t>Rockmusik</t>
  </si>
  <si>
    <t>Einfügen von Bildern und Videos in eine Präsentation, Hintergrundbearbeitung, Möglichkeiten und Sinnhaftigkeit verschiedener Gestaltungsmöglichkeiten einer Präsentation anwenden</t>
  </si>
  <si>
    <t>Elektrische Energiestromstärke</t>
  </si>
  <si>
    <t>Was ist Politik?</t>
  </si>
  <si>
    <t>Darstellung von Arbeitsergebnissen</t>
  </si>
  <si>
    <t>Umgang mit Tabellen und Textfeldern</t>
  </si>
  <si>
    <t>MS Word/Excel</t>
  </si>
  <si>
    <t>ein Abstimmungsergebnis mit Hilfe eines Tortendiagramms darstellen</t>
  </si>
  <si>
    <t>Mitwirkung in der Schule</t>
  </si>
  <si>
    <t>Checkliste für den Ablauf einer Klassensprecherwahl erstellen (z.B. Symbole "zum Abhaken" etc.</t>
  </si>
  <si>
    <t>Mitbestimmung in der Gemeinde</t>
  </si>
  <si>
    <t>ein Abstimmungsergebnis mit Hilfe eines Diagramms darstellen</t>
  </si>
  <si>
    <t>Wer entscheidet in der Gemeinde?</t>
  </si>
  <si>
    <t>Protokoll erstellen</t>
  </si>
  <si>
    <t>Welche Aufgaben übernimmt die Gemeinde?</t>
  </si>
  <si>
    <t>Erstellen einer Präsentation</t>
  </si>
  <si>
    <t>MS Word
MS PowerPoint 
MS OneNote</t>
  </si>
  <si>
    <t>Wie finanziert sich die Gemeinde?</t>
  </si>
  <si>
    <t>Ergebnisaufbereitung: Präsentation von Gruppenarbeitseergebnissen mithilfe geeigneter digitaler Mittel</t>
  </si>
  <si>
    <t>Was heißt wirtschaften?</t>
  </si>
  <si>
    <t>Kopieren von Begriffen und Arbeit mit Word-Tabellen</t>
  </si>
  <si>
    <t>Erstellen eines Baumdiagramms</t>
  </si>
  <si>
    <t>Umgang mit SmartArt</t>
  </si>
  <si>
    <t>Woher stammt das Einkommen und wofür wird es verwendet?</t>
  </si>
  <si>
    <t>einen Haushaltsplan mit Hilfe von Word erstellen</t>
  </si>
  <si>
    <t>MS Word
MS PowerPoint</t>
  </si>
  <si>
    <t>Konsum unter der Lupe - was das Konsumverhalten beeinflusst</t>
  </si>
  <si>
    <t>Aufbereitung von Analyseergebnissen mithilfe von Word oder PowerPoint</t>
  </si>
  <si>
    <t>Referenzierungspraxis beherrschen (Quellenangaben)</t>
  </si>
  <si>
    <t>Kirche und Ökumene</t>
  </si>
  <si>
    <t>zielgerichtete Bilderrecherche</t>
  </si>
  <si>
    <t>Ergbenisse einer Internetrecherche mit Powerpoint weiterverarbeiten</t>
  </si>
  <si>
    <t>Texte-Tool für die Zusammenarbeit nutzen</t>
  </si>
  <si>
    <t>Konstruktiver Umgang mit Krisen</t>
  </si>
  <si>
    <t>Darstellung der Informationen in einer Präsentation</t>
  </si>
  <si>
    <t>Liebe und Sexualität</t>
  </si>
  <si>
    <t>Medien als Sucht</t>
  </si>
  <si>
    <t xml:space="preserve">Thematisierung auch unter dem Aspekt “Sucht” beim Klarsichtparcours </t>
  </si>
  <si>
    <t>Reiz und Wahrnehmung</t>
  </si>
  <si>
    <t>Fließdiagramm erstellen</t>
  </si>
  <si>
    <t>Fotos bei einer Präparation aufnehmen, einfügen und beschriften</t>
  </si>
  <si>
    <t>Mitose</t>
  </si>
  <si>
    <t>Fotos durch das Mikroskop aufnehmen und in Datei einfügen</t>
  </si>
  <si>
    <t>Elementfamilien</t>
  </si>
  <si>
    <t>Protokoll mit eingebundenem Versuchsvideo erstellen</t>
  </si>
  <si>
    <t>Halogenide</t>
  </si>
  <si>
    <t>Internetrecherche zu Fluirid in Zahncremes, digitales Lernplakat erstellen</t>
  </si>
  <si>
    <t>Dateien in Deutschordner hochladen, Arbeitsblätter runterladen, speichern</t>
  </si>
  <si>
    <t xml:space="preserve">(auch) materialgestützte Erörterung </t>
  </si>
  <si>
    <t>Übungen zum kritischen Recherchieren, Zusammenstellung von Materialien</t>
  </si>
  <si>
    <t>Lyrik</t>
  </si>
  <si>
    <t>Markieren von Stilmitteln und sprachlicher Mittel, experimenteller Umgang</t>
  </si>
  <si>
    <t>Bewerbung</t>
  </si>
  <si>
    <t>Erstellen einer Bewerbung, Deckblatt, Curriculum vitae (Nutzung von Formatvorlagen)</t>
  </si>
  <si>
    <t>Disparitäten in Deutschland und Europa</t>
  </si>
  <si>
    <t>MS Powerpoint</t>
  </si>
  <si>
    <t>USA</t>
  </si>
  <si>
    <t>Bilder ausschneiden, einfügen, speichern, Text-und Dateiformatierungen</t>
  </si>
  <si>
    <t>Internetrecherche</t>
  </si>
  <si>
    <t>SuS recherchieren im Internet zum Thema The first Americans</t>
  </si>
  <si>
    <t xml:space="preserve">Iserv </t>
  </si>
  <si>
    <t>Beitrag für Onlineforum schreiben</t>
  </si>
  <si>
    <t>Einen Beitrag für ein Onlineforum schreiben</t>
  </si>
  <si>
    <t>Tablet (Aufnahme)</t>
  </si>
  <si>
    <t>Interview schreiben</t>
  </si>
  <si>
    <t>SuS schreiben ein Interview und nehmen dieses dann als Radiobericht auf</t>
  </si>
  <si>
    <t>Vom Zarenreich zur Sowjetunion</t>
  </si>
  <si>
    <t xml:space="preserve">Inhalte stichwortartig festhalten </t>
  </si>
  <si>
    <t>Speichern des erstellten Dokuments im Gruppenordner</t>
  </si>
  <si>
    <t>Erstellen eines Zeitstrahls unter Nutzung der zuvor angefertigten Docx</t>
  </si>
  <si>
    <t>Die Weimarer Republik</t>
  </si>
  <si>
    <t>Erstellen eines Schaubildes unter Nutzung der zuvor angefertigten Docx</t>
  </si>
  <si>
    <t>Bild der Dinge (Design einer Lampe, Bsp.)</t>
  </si>
  <si>
    <t>Präsentation eines praktischen Ergebnisses (z.B.Lampe), Fotos erstellen, Informationen nach vorgegebenen Kriterien darbieten, Arbeit vorstellen</t>
  </si>
  <si>
    <t>Bild des Menschen</t>
  </si>
  <si>
    <t>Recherche, Bildbeispiele sichten und auswählen, in Kategorien einteilen</t>
  </si>
  <si>
    <t>Informationen in Tabelle einfügen und formatieren, Ergebnisse abspeichern, Ablage Klassenordner</t>
  </si>
  <si>
    <t>Bild der Dinge</t>
  </si>
  <si>
    <t>Recherche zu eigenen Innovationen (z.B. Design)</t>
  </si>
  <si>
    <t>Reelle Zahlen</t>
  </si>
  <si>
    <t>Daten eingeben, Funktionen nutzen</t>
  </si>
  <si>
    <t>Quadratische Funktionen und Gleichungen</t>
  </si>
  <si>
    <t>Darstellung von Funktionen im Koordinatensystem, Schieberegler erstellen, Präsentieren Problembearbeitungen</t>
  </si>
  <si>
    <t>Lösen quadratischer Gleichungen, Präsentieren Problembearbeitungen, Darstellung von Funktionen im Graphikmenü</t>
  </si>
  <si>
    <t>Trigonometrie-Berechnungen an Dreiecken</t>
  </si>
  <si>
    <t>Trigonometrische Berechnungen durchführen</t>
  </si>
  <si>
    <t>Filmmusik / Skalen</t>
  </si>
  <si>
    <t>Noten digital notieren und bearbeiten</t>
  </si>
  <si>
    <t>Atommodelle</t>
  </si>
  <si>
    <t>Recherche über Atommodelle im Laufe der Geschichte</t>
  </si>
  <si>
    <t>Powerpoint</t>
  </si>
  <si>
    <t>Präsentation der Atommodelle</t>
  </si>
  <si>
    <t>Strahlungsarten</t>
  </si>
  <si>
    <t xml:space="preserve">Internetrecherche </t>
  </si>
  <si>
    <t>MS Word / Excel</t>
  </si>
  <si>
    <t>Halbwertszeit</t>
  </si>
  <si>
    <t>Auswertung von Zufallsexperimenten</t>
  </si>
  <si>
    <t>Biologische Wirkung radioaktiver Strahlung</t>
  </si>
  <si>
    <t>Präsentation</t>
  </si>
  <si>
    <t>Die Verfassungsprinzipien der Bundesrepublik/ Politische Willensbildungs- und Entscheidungsprozesse</t>
  </si>
  <si>
    <t>Internetrecherche zu den verschiedenen Parteien, Simulationsspiel, ErklärviedosWahl-oMat</t>
  </si>
  <si>
    <t>Wirtschaftsunternehmen</t>
  </si>
  <si>
    <t>Internetrecherche für Unternehmensvorstellung / Arbeitsmarkt</t>
  </si>
  <si>
    <t>China oder Indien</t>
  </si>
  <si>
    <t>Strukturschema erstellen</t>
  </si>
  <si>
    <t>Das christliche Menschenbild</t>
  </si>
  <si>
    <t>Umweltauswirkungen digitaler Technologien berücksichtigen</t>
  </si>
  <si>
    <t>MS Word
Iserv</t>
  </si>
  <si>
    <t>Ethische Prinzipien bei der Kommunikation kennen und berücksichtigen</t>
  </si>
  <si>
    <t>MS PowerPoint
Moviemaker</t>
  </si>
  <si>
    <t>Informationen, Inhalte und vorhandene digitale Produkte weiterverarbeiten und in bestehendes Wissen integrieren</t>
  </si>
  <si>
    <t>Wirkungen von Medien in der digitalen Welt analysieren und konstruktiv damit umgehen</t>
  </si>
  <si>
    <t>Entwicklung und Gestaltung von Identität: Altern, Sterben, Tod</t>
  </si>
  <si>
    <t>Erarbeitung einer PowerPoint-Präsentation zu den Rechercheergebnissen</t>
  </si>
  <si>
    <t>Verantwortung für Natur und Umwelt</t>
  </si>
  <si>
    <t>Recherche zu Gefahren der Nutzung der Umwelt durch den Menschen</t>
  </si>
  <si>
    <t>Erarbeitung einer Präsentation zu den Ergebnissen</t>
  </si>
  <si>
    <t xml:space="preserve">Recherche zum Engagement von Tier-und Naturschutzorganisationen </t>
  </si>
  <si>
    <t>Lebenslauf schreiben</t>
  </si>
  <si>
    <t>SuS schreiben und formatieren ihren Lebenslauf</t>
  </si>
  <si>
    <t>MS Word / 
Tabletkamera</t>
  </si>
  <si>
    <t>SuS denken sich eine zusätzliche Filmszene aus und nehmen diese mit ihrem Tablet auf</t>
  </si>
  <si>
    <t>Innerer Konflikt</t>
  </si>
  <si>
    <t>SuS präsentieren einen Inneren Konflikt mithilfe einer Tabletaufnahme</t>
  </si>
  <si>
    <t>Medien-Check-up im Klassenbuch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</si>
</sst>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C0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1" fillId="0" borderId="0" xfId="0" applyFont="1" applyAlignment="1">
      <alignment wrapText="1" shrinkToFit="1"/>
    </xf>
    <xf numFmtId="0" fontId="1" fillId="0" borderId="0" xfId="0" applyFont="1" applyAlignment="1">
      <alignment vertical="center" wrapText="1" shrinkToFi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9" fillId="0" borderId="0" xfId="0" applyFont="1"/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10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7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wrapText="1" shrinkToFi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wrapText="1" shrinkToFi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 shrinkToFit="1"/>
    </xf>
    <xf numFmtId="0" fontId="12" fillId="0" borderId="1" xfId="0" applyFont="1" applyBorder="1"/>
    <xf numFmtId="0" fontId="1" fillId="3" borderId="1" xfId="0" applyFont="1" applyFill="1" applyBorder="1"/>
    <xf numFmtId="0" fontId="1" fillId="0" borderId="7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wrapText="1" shrinkToFit="1"/>
    </xf>
    <xf numFmtId="0" fontId="1" fillId="0" borderId="3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9525</xdr:rowOff>
    </xdr:from>
    <xdr:to>
      <xdr:col>17</xdr:col>
      <xdr:colOff>666750</xdr:colOff>
      <xdr:row>12</xdr:row>
      <xdr:rowOff>171449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500F730-D38F-40D9-9A36-074A268C8274}"/>
            </a:ext>
          </a:extLst>
        </xdr:cNvPr>
        <xdr:cNvGrpSpPr/>
      </xdr:nvGrpSpPr>
      <xdr:grpSpPr>
        <a:xfrm>
          <a:off x="17021175" y="1066800"/>
          <a:ext cx="5895975" cy="1743074"/>
          <a:chOff x="3829051" y="152400"/>
          <a:chExt cx="6486524" cy="1638299"/>
        </a:xfrm>
      </xdr:grpSpPr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729C9CD1-4CC7-4941-82E1-659F830A61E1}"/>
              </a:ext>
            </a:extLst>
          </xdr:cNvPr>
          <xdr:cNvSpPr txBox="1"/>
        </xdr:nvSpPr>
        <xdr:spPr>
          <a:xfrm>
            <a:off x="3829051" y="152400"/>
            <a:ext cx="6486524" cy="16382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>
                <a:latin typeface="Arial" panose="020B0604020202020204" pitchFamily="34" charset="0"/>
                <a:cs typeface="Arial" panose="020B0604020202020204" pitchFamily="34" charset="0"/>
              </a:rPr>
              <a:t>Die Informationen in der Tabelle können nach jeder einzelnen Spalte gegliedert werden.</a:t>
            </a:r>
          </a:p>
          <a:p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Hierzu klickt man...</a:t>
            </a:r>
          </a:p>
          <a:p>
            <a:r>
              <a:rPr lang="de-DE" sz="1100">
                <a:latin typeface="Arial" panose="020B0604020202020204" pitchFamily="34" charset="0"/>
                <a:cs typeface="Arial" panose="020B0604020202020204" pitchFamily="34" charset="0"/>
              </a:rPr>
              <a:t>1. ...auf die Spalte nach der man sortieren möchte (z. B.</a:t>
            </a:r>
            <a:r>
              <a:rPr lang="de-DE" sz="1100" baseline="0">
                <a:latin typeface="Arial" panose="020B0604020202020204" pitchFamily="34" charset="0"/>
                <a:cs typeface="Arial" panose="020B0604020202020204" pitchFamily="34" charset="0"/>
              </a:rPr>
              <a:t> A, B, C...)</a:t>
            </a:r>
          </a:p>
          <a:p>
            <a:endParaRPr lang="de-DE" sz="11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DE" sz="1100" baseline="0">
                <a:latin typeface="Arial" panose="020B0604020202020204" pitchFamily="34" charset="0"/>
                <a:cs typeface="Arial" panose="020B0604020202020204" pitchFamily="34" charset="0"/>
              </a:rPr>
              <a:t>2. Unter dem Reiter "Daten" den Button "Sortieren" </a:t>
            </a:r>
          </a:p>
          <a:p>
            <a:endParaRPr lang="de-DE" sz="11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de-DE" sz="1100" baseline="0">
                <a:latin typeface="Arial" panose="020B0604020202020204" pitchFamily="34" charset="0"/>
                <a:cs typeface="Arial" panose="020B0604020202020204" pitchFamily="34" charset="0"/>
              </a:rPr>
              <a:t>3. Und bestätigt den Hinweis von Excel "Markierung erweitern"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6" name="Grafik 5">
            <a:extLst>
              <a:ext uri="{FF2B5EF4-FFF2-40B4-BE49-F238E27FC236}">
                <a16:creationId xmlns:a16="http://schemas.microsoft.com/office/drawing/2014/main" id="{ED10C2E1-C542-48EC-B450-F518069C5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567229" y="1189351"/>
            <a:ext cx="482749" cy="46665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zoomScaleNormal="100" workbookViewId="0" xr3:uid="{AEA406A1-0E4B-5B11-9CD5-51D6E497D94C}">
      <selection activeCell="K15" sqref="J15:K15"/>
    </sheetView>
  </sheetViews>
  <sheetFormatPr defaultColWidth="11.42578125" defaultRowHeight="13.5"/>
  <cols>
    <col min="1" max="1" width="5.7109375" style="1" customWidth="1"/>
    <col min="2" max="2" width="8.7109375" style="1" bestFit="1" customWidth="1"/>
    <col min="3" max="3" width="11.42578125" style="1" customWidth="1"/>
    <col min="4" max="4" width="51" style="1" bestFit="1" customWidth="1"/>
    <col min="5" max="5" width="11.42578125" style="5" bestFit="1" customWidth="1"/>
    <col min="6" max="6" width="23.140625" style="5" bestFit="1" customWidth="1"/>
    <col min="7" max="7" width="11.42578125" style="11" bestFit="1" customWidth="1"/>
    <col min="8" max="8" width="11.42578125" style="1" customWidth="1"/>
    <col min="9" max="9" width="11.42578125" style="5" customWidth="1"/>
    <col min="10" max="11" width="11.42578125" style="1" customWidth="1"/>
    <col min="12" max="16384" width="11.42578125" style="1"/>
  </cols>
  <sheetData>
    <row r="1" spans="1:7" ht="14.25">
      <c r="A1" s="27" t="s">
        <v>0</v>
      </c>
      <c r="B1" s="27"/>
      <c r="C1" s="27"/>
    </row>
    <row r="2" spans="1:7" ht="14.25" thickBot="1"/>
    <row r="3" spans="1:7">
      <c r="A3" s="31" t="s">
        <v>1</v>
      </c>
      <c r="B3" s="34" t="s">
        <v>2</v>
      </c>
      <c r="C3" s="35" t="s">
        <v>3</v>
      </c>
      <c r="D3" s="34" t="s">
        <v>4</v>
      </c>
      <c r="E3" s="36" t="s">
        <v>3</v>
      </c>
      <c r="F3" s="34" t="s">
        <v>5</v>
      </c>
      <c r="G3" s="37" t="s">
        <v>3</v>
      </c>
    </row>
    <row r="4" spans="1:7">
      <c r="A4" s="4">
        <v>1</v>
      </c>
      <c r="B4" s="17" t="s">
        <v>6</v>
      </c>
      <c r="C4" s="23">
        <f>COUNTIF(GESAMT!A:A,"MM")</f>
        <v>8</v>
      </c>
      <c r="D4" s="17" t="s">
        <v>7</v>
      </c>
      <c r="E4" s="23">
        <f>COUNTIF(GESAMT!D:D,"Recherchieren, Erheben, Verarbeiten und Sichern")</f>
        <v>80</v>
      </c>
      <c r="F4" s="17" t="s">
        <v>8</v>
      </c>
      <c r="G4" s="25">
        <f>COUNTIF(GESAMT!F:F,"Iserv")</f>
        <v>23</v>
      </c>
    </row>
    <row r="5" spans="1:7">
      <c r="A5" s="4">
        <v>2</v>
      </c>
      <c r="B5" s="17" t="s">
        <v>9</v>
      </c>
      <c r="C5" s="23">
        <f>COUNTIF(GESAMT!A:A,"DE")</f>
        <v>16</v>
      </c>
      <c r="D5" s="17" t="s">
        <v>10</v>
      </c>
      <c r="E5" s="23">
        <f>COUNTIF(GESAMT!D:D,"Kommunizieren und Kooperieren")</f>
        <v>10</v>
      </c>
      <c r="F5" s="21" t="s">
        <v>11</v>
      </c>
      <c r="G5" s="25">
        <f>COUNTIF(GESAMT!F:F,"MS Word")</f>
        <v>42</v>
      </c>
    </row>
    <row r="6" spans="1:7">
      <c r="A6" s="4">
        <v>3</v>
      </c>
      <c r="B6" s="17" t="s">
        <v>12</v>
      </c>
      <c r="C6" s="23">
        <f>COUNTIF(GESAMT!A:A,"MA")</f>
        <v>13</v>
      </c>
      <c r="D6" s="17" t="s">
        <v>13</v>
      </c>
      <c r="E6" s="23">
        <f>COUNTIF(GESAMT!D:D,"Produzieren und Präsentieren")</f>
        <v>87</v>
      </c>
      <c r="F6" s="21" t="s">
        <v>14</v>
      </c>
      <c r="G6" s="25">
        <f>COUNTIF(GESAMT!F:F,"MS Excel")</f>
        <v>12</v>
      </c>
    </row>
    <row r="7" spans="1:7">
      <c r="A7" s="4">
        <v>4</v>
      </c>
      <c r="B7" s="17" t="s">
        <v>15</v>
      </c>
      <c r="C7" s="23">
        <f>COUNTIF(GESAMT!A:A,"EN")</f>
        <v>21</v>
      </c>
      <c r="D7" s="17" t="s">
        <v>16</v>
      </c>
      <c r="E7" s="23">
        <f>COUNTIF(GESAMT!D:D,"Schützen und sicher agieren")</f>
        <v>5</v>
      </c>
      <c r="F7" s="21" t="s">
        <v>17</v>
      </c>
      <c r="G7" s="25">
        <f>COUNTIF(GESAMT!F:F,"MS PowerPoint")</f>
        <v>22</v>
      </c>
    </row>
    <row r="8" spans="1:7">
      <c r="A8" s="4">
        <v>5</v>
      </c>
      <c r="B8" s="17" t="s">
        <v>18</v>
      </c>
      <c r="C8" s="23">
        <f>COUNTIF(GESAMT!A:A,"FS")</f>
        <v>5</v>
      </c>
      <c r="D8" s="17" t="s">
        <v>19</v>
      </c>
      <c r="E8" s="23">
        <f>COUNTIF(GESAMT!D:D,"Problemlösen und Handeln")</f>
        <v>4</v>
      </c>
      <c r="F8" s="17" t="s">
        <v>20</v>
      </c>
      <c r="G8" s="25">
        <f>COUNTIF(GESAMT!F:F,"MS OneNote")</f>
        <v>0</v>
      </c>
    </row>
    <row r="9" spans="1:7" ht="14.25" thickBot="1">
      <c r="A9" s="4">
        <v>6</v>
      </c>
      <c r="B9" s="17" t="s">
        <v>21</v>
      </c>
      <c r="C9" s="23">
        <f>COUNTIF(GESAMT!A:A,"BI")</f>
        <v>16</v>
      </c>
      <c r="D9" s="18" t="s">
        <v>22</v>
      </c>
      <c r="E9" s="24">
        <f>COUNTIF(GESAMT!D:D,"Analysieren, Kontextualisieren und Reflektieren")</f>
        <v>1</v>
      </c>
      <c r="F9" s="21" t="s">
        <v>23</v>
      </c>
      <c r="G9" s="25">
        <f>COUNTIF(GESAMT!F:F,"Internet")</f>
        <v>44</v>
      </c>
    </row>
    <row r="10" spans="1:7">
      <c r="A10" s="4">
        <v>7</v>
      </c>
      <c r="B10" s="17" t="s">
        <v>24</v>
      </c>
      <c r="C10" s="32">
        <f>COUNTIF(GESAMT!A:A,"WN")</f>
        <v>11</v>
      </c>
      <c r="E10" s="1"/>
      <c r="F10" s="21" t="s">
        <v>25</v>
      </c>
      <c r="G10" s="25">
        <f>COUNTIF(GESAMT!F:F,"Snipping Tool")</f>
        <v>5</v>
      </c>
    </row>
    <row r="11" spans="1:7">
      <c r="A11" s="4">
        <v>8</v>
      </c>
      <c r="B11" s="17" t="s">
        <v>26</v>
      </c>
      <c r="C11" s="32">
        <f>COUNTIF(GESAMT!A:A,"CH")</f>
        <v>11</v>
      </c>
      <c r="E11" s="1"/>
      <c r="F11" s="21" t="s">
        <v>27</v>
      </c>
      <c r="G11" s="25">
        <f>COUNTIF(GESAMT!F:F,"Quizlet")</f>
        <v>0</v>
      </c>
    </row>
    <row r="12" spans="1:7">
      <c r="A12" s="4">
        <v>9</v>
      </c>
      <c r="B12" s="17" t="s">
        <v>28</v>
      </c>
      <c r="C12" s="32">
        <f>COUNTIF(GESAMT!A:A,"RU")</f>
        <v>13</v>
      </c>
      <c r="E12" s="1"/>
      <c r="F12" s="21" t="s">
        <v>29</v>
      </c>
      <c r="G12" s="25">
        <f>COUNTIF(GESAMT!F:F,"Timeline")</f>
        <v>4</v>
      </c>
    </row>
    <row r="13" spans="1:7">
      <c r="A13" s="4">
        <v>10</v>
      </c>
      <c r="B13" s="17" t="s">
        <v>30</v>
      </c>
      <c r="C13" s="32">
        <f>COUNTIF(GESAMT!A:A,"GE")</f>
        <v>13</v>
      </c>
      <c r="E13" s="1"/>
      <c r="F13" s="21" t="s">
        <v>31</v>
      </c>
      <c r="G13" s="25">
        <f>COUNTIF(GESAMT!F:F,"Moviemaker")</f>
        <v>1</v>
      </c>
    </row>
    <row r="14" spans="1:7">
      <c r="A14" s="4">
        <v>11</v>
      </c>
      <c r="B14" s="17" t="s">
        <v>32</v>
      </c>
      <c r="C14" s="32">
        <f>COUNTIF(GESAMT!A:A,"PH")</f>
        <v>9</v>
      </c>
      <c r="E14" s="22"/>
      <c r="F14" s="21" t="s">
        <v>33</v>
      </c>
      <c r="G14" s="25">
        <f>COUNTIF(GESAMT!F:F,"Geogebra")</f>
        <v>2</v>
      </c>
    </row>
    <row r="15" spans="1:7">
      <c r="A15" s="4">
        <v>12</v>
      </c>
      <c r="B15" s="17" t="s">
        <v>34</v>
      </c>
      <c r="C15" s="32">
        <f>COUNTIF(GESAMT!A:A,"MU")</f>
        <v>5</v>
      </c>
      <c r="E15" s="22"/>
      <c r="F15" s="21" t="s">
        <v>35</v>
      </c>
      <c r="G15" s="25">
        <f>COUNTIF(GESAMT!F:F,"CAS")</f>
        <v>5</v>
      </c>
    </row>
    <row r="16" spans="1:7">
      <c r="A16" s="4">
        <v>13</v>
      </c>
      <c r="B16" s="17" t="s">
        <v>36</v>
      </c>
      <c r="C16" s="32">
        <f>COUNTIF(GESAMT!A:A,"PW")</f>
        <v>19</v>
      </c>
      <c r="E16" s="22"/>
      <c r="F16" s="21" t="s">
        <v>37</v>
      </c>
      <c r="G16" s="25">
        <f>COUNTIF(GESAMT!F:F,"FreeMind")</f>
        <v>0</v>
      </c>
    </row>
    <row r="17" spans="1:15" ht="14.25" thickBot="1">
      <c r="A17" s="4">
        <v>14</v>
      </c>
      <c r="B17" s="17" t="s">
        <v>38</v>
      </c>
      <c r="C17" s="32">
        <f>COUNTIF(GESAMT!A:A,"EK")</f>
        <v>18</v>
      </c>
      <c r="E17" s="22"/>
      <c r="F17" s="58" t="s">
        <v>39</v>
      </c>
      <c r="G17" s="26">
        <f>COUNTIF(GESAMT!F:F,"Muse-Score")</f>
        <v>1</v>
      </c>
    </row>
    <row r="18" spans="1:15">
      <c r="A18" s="4">
        <v>15</v>
      </c>
      <c r="B18" s="17" t="s">
        <v>40</v>
      </c>
      <c r="C18" s="32">
        <f>COUNTIF(GESAMT!A:A,"KU")</f>
        <v>5</v>
      </c>
      <c r="E18" s="22"/>
      <c r="F18" s="55"/>
      <c r="G18" s="56"/>
    </row>
    <row r="19" spans="1:15" ht="14.25" thickBot="1">
      <c r="A19" s="4">
        <v>16</v>
      </c>
      <c r="B19" s="18" t="s">
        <v>41</v>
      </c>
      <c r="C19" s="33">
        <f>COUNTIF(GESAMT!A:A,"SP")</f>
        <v>0</v>
      </c>
      <c r="E19" s="22"/>
      <c r="F19" s="22"/>
      <c r="G19" s="57"/>
    </row>
    <row r="20" spans="1:15">
      <c r="A20" s="4">
        <v>17</v>
      </c>
      <c r="B20" s="4"/>
      <c r="C20" s="4"/>
      <c r="E20" s="22"/>
      <c r="F20" s="22"/>
      <c r="G20" s="57"/>
      <c r="M20" s="2"/>
      <c r="N20" s="2"/>
      <c r="O20" s="2"/>
    </row>
    <row r="21" spans="1:15">
      <c r="A21" s="4">
        <v>18</v>
      </c>
      <c r="B21" s="4"/>
      <c r="C21" s="4"/>
      <c r="E21" s="22"/>
      <c r="F21" s="22"/>
      <c r="G21" s="57"/>
      <c r="M21" s="2"/>
      <c r="N21" s="2"/>
      <c r="O21" s="2"/>
    </row>
    <row r="22" spans="1:15">
      <c r="A22" s="4">
        <v>19</v>
      </c>
      <c r="B22" s="4"/>
      <c r="C22" s="4"/>
      <c r="E22" s="20"/>
      <c r="F22" s="20"/>
      <c r="G22" s="57"/>
      <c r="M22" s="2"/>
      <c r="N22" s="2"/>
      <c r="O22" s="2"/>
    </row>
    <row r="23" spans="1:15">
      <c r="A23" s="4">
        <v>20</v>
      </c>
      <c r="B23" s="4"/>
      <c r="C23" s="4"/>
      <c r="M23" s="2"/>
      <c r="N23" s="2"/>
      <c r="O23" s="2"/>
    </row>
    <row r="24" spans="1:15">
      <c r="A24" s="4">
        <v>21</v>
      </c>
      <c r="B24" s="4"/>
      <c r="C24" s="4"/>
      <c r="M24" s="2"/>
      <c r="N24" s="2"/>
      <c r="O24" s="2"/>
    </row>
    <row r="25" spans="1:15">
      <c r="A25" s="4">
        <v>22</v>
      </c>
      <c r="B25" s="4"/>
      <c r="C25" s="4"/>
      <c r="M25" s="2"/>
      <c r="N25" s="2"/>
      <c r="O25" s="2"/>
    </row>
    <row r="26" spans="1:15">
      <c r="A26" s="4">
        <v>23</v>
      </c>
      <c r="B26" s="4"/>
      <c r="C26" s="4"/>
      <c r="M26" s="2"/>
      <c r="N26" s="2"/>
      <c r="O26" s="2"/>
    </row>
    <row r="27" spans="1:15">
      <c r="A27" s="4">
        <v>24</v>
      </c>
      <c r="B27" s="4"/>
      <c r="C27" s="4"/>
      <c r="F27" s="1"/>
      <c r="G27" s="1"/>
    </row>
    <row r="28" spans="1:15">
      <c r="A28" s="4">
        <v>25</v>
      </c>
      <c r="B28" s="4"/>
      <c r="C28" s="4"/>
      <c r="F28" s="1"/>
      <c r="G28" s="1"/>
    </row>
    <row r="29" spans="1:15">
      <c r="A29" s="4">
        <v>26</v>
      </c>
      <c r="B29" s="4"/>
      <c r="C29" s="4"/>
      <c r="F29" s="1"/>
      <c r="G29" s="1"/>
    </row>
    <row r="30" spans="1:15">
      <c r="A30" s="4">
        <v>27</v>
      </c>
      <c r="B30" s="4"/>
      <c r="C30" s="4"/>
      <c r="F30" s="1"/>
      <c r="G30" s="1"/>
    </row>
    <row r="31" spans="1:15">
      <c r="A31" s="4">
        <v>28</v>
      </c>
      <c r="B31" s="4"/>
      <c r="C31" s="4"/>
      <c r="F31" s="1"/>
      <c r="G31" s="1"/>
    </row>
    <row r="32" spans="1:15">
      <c r="A32" s="4">
        <v>29</v>
      </c>
      <c r="B32" s="4"/>
      <c r="C32" s="4"/>
      <c r="F32" s="1"/>
      <c r="G32" s="1"/>
    </row>
    <row r="33" spans="1:7">
      <c r="A33" s="4">
        <v>30</v>
      </c>
      <c r="B33" s="4"/>
      <c r="C33" s="4"/>
    </row>
    <row r="34" spans="1:7" ht="15">
      <c r="D34" s="19"/>
    </row>
    <row r="37" spans="1:7">
      <c r="G37" s="12"/>
    </row>
    <row r="85" spans="5:7">
      <c r="G85" s="13"/>
    </row>
    <row r="86" spans="5:7">
      <c r="E86" s="14"/>
    </row>
    <row r="89" spans="5:7">
      <c r="G89" s="13"/>
    </row>
    <row r="90" spans="5:7">
      <c r="G90" s="13"/>
    </row>
    <row r="117" spans="4:11">
      <c r="K117" s="15" t="s">
        <v>42</v>
      </c>
    </row>
    <row r="127" spans="4:11">
      <c r="G127" s="13"/>
    </row>
    <row r="128" spans="4:11">
      <c r="D128" s="16"/>
      <c r="G128" s="13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173B-DC08-40B2-B03D-1803ECBC55A2}">
  <sheetPr>
    <pageSetUpPr fitToPage="1"/>
  </sheetPr>
  <dimension ref="A1:L247"/>
  <sheetViews>
    <sheetView tabSelected="1" topLeftCell="A50" zoomScale="80" zoomScaleNormal="80" workbookViewId="0" xr3:uid="{9A1891FE-C124-51E8-94F0-81D4ED07FA43}">
      <selection activeCell="E55" sqref="E55"/>
    </sheetView>
  </sheetViews>
  <sheetFormatPr defaultColWidth="11.42578125" defaultRowHeight="15"/>
  <cols>
    <col min="1" max="1" width="7.42578125" style="1" bestFit="1" customWidth="1"/>
    <col min="2" max="2" width="5.28515625" style="4" bestFit="1" customWidth="1"/>
    <col min="3" max="3" width="10.140625" style="4" bestFit="1" customWidth="1"/>
    <col min="4" max="4" width="51" style="1" bestFit="1" customWidth="1"/>
    <col min="5" max="5" width="11.140625" style="4" customWidth="1"/>
    <col min="6" max="6" width="24.42578125" style="1" bestFit="1" customWidth="1"/>
    <col min="7" max="7" width="31.28515625" style="3" bestFit="1" customWidth="1"/>
    <col min="8" max="8" width="91.7109375" style="3" customWidth="1"/>
    <col min="11" max="11" width="6" style="1" customWidth="1"/>
    <col min="12" max="12" width="15.28515625" style="1" customWidth="1"/>
    <col min="13" max="16384" width="11.42578125" style="1"/>
  </cols>
  <sheetData>
    <row r="1" spans="1:12" ht="26.25">
      <c r="A1" s="10" t="s">
        <v>43</v>
      </c>
      <c r="B1" s="7" t="s">
        <v>44</v>
      </c>
      <c r="C1" s="7" t="s">
        <v>45</v>
      </c>
      <c r="D1" s="8" t="s">
        <v>46</v>
      </c>
      <c r="E1" s="9" t="s">
        <v>47</v>
      </c>
      <c r="F1" s="8" t="s">
        <v>48</v>
      </c>
      <c r="G1" s="8" t="s">
        <v>49</v>
      </c>
      <c r="H1" s="10" t="s">
        <v>50</v>
      </c>
      <c r="I1" s="7" t="s">
        <v>51</v>
      </c>
      <c r="J1" s="7" t="s">
        <v>52</v>
      </c>
    </row>
    <row r="2" spans="1:12" ht="14.25" customHeight="1">
      <c r="A2" s="43" t="s">
        <v>15</v>
      </c>
      <c r="B2" s="44">
        <v>5</v>
      </c>
      <c r="C2" s="44">
        <v>1</v>
      </c>
      <c r="D2" s="29" t="s">
        <v>10</v>
      </c>
      <c r="E2" s="44">
        <v>1</v>
      </c>
      <c r="F2" s="43" t="s">
        <v>8</v>
      </c>
      <c r="G2" s="45" t="s">
        <v>53</v>
      </c>
      <c r="H2" s="45" t="s">
        <v>54</v>
      </c>
      <c r="I2" s="46"/>
      <c r="J2" s="46"/>
    </row>
    <row r="3" spans="1:12" ht="14.25" customHeight="1">
      <c r="A3" s="43" t="s">
        <v>15</v>
      </c>
      <c r="B3" s="44">
        <v>5</v>
      </c>
      <c r="C3" s="44">
        <v>2</v>
      </c>
      <c r="D3" s="43" t="s">
        <v>7</v>
      </c>
      <c r="E3" s="44">
        <v>1</v>
      </c>
      <c r="F3" s="43" t="s">
        <v>23</v>
      </c>
      <c r="G3" s="45" t="s">
        <v>55</v>
      </c>
      <c r="H3" s="47" t="s">
        <v>56</v>
      </c>
      <c r="I3" s="46"/>
      <c r="J3" s="46"/>
    </row>
    <row r="4" spans="1:12" ht="14.25" customHeight="1">
      <c r="A4" s="43" t="s">
        <v>15</v>
      </c>
      <c r="B4" s="44">
        <v>5</v>
      </c>
      <c r="C4" s="44">
        <v>1</v>
      </c>
      <c r="D4" s="43" t="s">
        <v>7</v>
      </c>
      <c r="E4" s="44">
        <v>1</v>
      </c>
      <c r="F4" s="43" t="s">
        <v>23</v>
      </c>
      <c r="G4" s="45" t="s">
        <v>57</v>
      </c>
      <c r="H4" s="45" t="s">
        <v>58</v>
      </c>
      <c r="I4" s="46"/>
      <c r="J4" s="46"/>
    </row>
    <row r="5" spans="1:12" ht="14.25" customHeight="1">
      <c r="A5" s="29" t="s">
        <v>6</v>
      </c>
      <c r="B5" s="38">
        <v>5</v>
      </c>
      <c r="C5" s="38">
        <v>1</v>
      </c>
      <c r="D5" s="29" t="s">
        <v>10</v>
      </c>
      <c r="E5" s="38">
        <v>1</v>
      </c>
      <c r="F5" s="30" t="s">
        <v>8</v>
      </c>
      <c r="G5" s="39"/>
      <c r="H5" s="40" t="s">
        <v>59</v>
      </c>
      <c r="I5" s="28"/>
      <c r="J5" s="28"/>
    </row>
    <row r="6" spans="1:12">
      <c r="A6" s="29" t="s">
        <v>6</v>
      </c>
      <c r="B6" s="38">
        <v>5</v>
      </c>
      <c r="C6" s="38">
        <v>1</v>
      </c>
      <c r="D6" s="29" t="s">
        <v>10</v>
      </c>
      <c r="E6" s="38">
        <v>1</v>
      </c>
      <c r="F6" s="30" t="s">
        <v>8</v>
      </c>
      <c r="G6" s="39" t="s">
        <v>60</v>
      </c>
      <c r="H6" s="40" t="s">
        <v>61</v>
      </c>
      <c r="I6" s="28"/>
      <c r="J6" s="28"/>
    </row>
    <row r="7" spans="1:12">
      <c r="A7" s="29" t="s">
        <v>6</v>
      </c>
      <c r="B7" s="38">
        <v>5</v>
      </c>
      <c r="C7" s="38">
        <v>1</v>
      </c>
      <c r="D7" s="29" t="s">
        <v>10</v>
      </c>
      <c r="E7" s="38">
        <v>1</v>
      </c>
      <c r="F7" s="30" t="s">
        <v>8</v>
      </c>
      <c r="G7" s="39" t="s">
        <v>60</v>
      </c>
      <c r="H7" s="40" t="s">
        <v>62</v>
      </c>
      <c r="I7" s="28"/>
      <c r="J7" s="28"/>
    </row>
    <row r="8" spans="1:12">
      <c r="A8" s="29" t="s">
        <v>6</v>
      </c>
      <c r="B8" s="38">
        <v>5</v>
      </c>
      <c r="C8" s="38">
        <v>3</v>
      </c>
      <c r="D8" s="29" t="s">
        <v>7</v>
      </c>
      <c r="E8" s="38">
        <v>1</v>
      </c>
      <c r="F8" s="30" t="s">
        <v>63</v>
      </c>
      <c r="G8" s="39" t="s">
        <v>64</v>
      </c>
      <c r="H8" s="40" t="s">
        <v>65</v>
      </c>
      <c r="I8" s="28"/>
      <c r="J8" s="28"/>
    </row>
    <row r="9" spans="1:12">
      <c r="A9" s="29" t="s">
        <v>6</v>
      </c>
      <c r="B9" s="38">
        <v>5</v>
      </c>
      <c r="C9" s="38">
        <v>3</v>
      </c>
      <c r="D9" s="29" t="s">
        <v>7</v>
      </c>
      <c r="E9" s="38">
        <v>1</v>
      </c>
      <c r="F9" s="30" t="s">
        <v>8</v>
      </c>
      <c r="G9" s="39" t="s">
        <v>64</v>
      </c>
      <c r="H9" s="40" t="s">
        <v>66</v>
      </c>
      <c r="I9" s="28"/>
      <c r="J9" s="28"/>
    </row>
    <row r="10" spans="1:12" ht="24.75">
      <c r="A10" s="29" t="s">
        <v>6</v>
      </c>
      <c r="B10" s="38">
        <v>5</v>
      </c>
      <c r="C10" s="38">
        <v>3</v>
      </c>
      <c r="D10" s="29" t="s">
        <v>13</v>
      </c>
      <c r="E10" s="38">
        <v>1</v>
      </c>
      <c r="F10" s="30" t="s">
        <v>11</v>
      </c>
      <c r="G10" s="39" t="s">
        <v>67</v>
      </c>
      <c r="H10" s="40" t="s">
        <v>68</v>
      </c>
      <c r="I10" s="28"/>
      <c r="J10" s="28"/>
    </row>
    <row r="11" spans="1:12">
      <c r="A11" s="29" t="s">
        <v>6</v>
      </c>
      <c r="B11" s="38">
        <v>5</v>
      </c>
      <c r="C11" s="38">
        <v>3</v>
      </c>
      <c r="D11" s="29" t="s">
        <v>7</v>
      </c>
      <c r="E11" s="38">
        <v>1</v>
      </c>
      <c r="F11" s="30" t="s">
        <v>8</v>
      </c>
      <c r="G11" s="39"/>
      <c r="H11" s="40" t="s">
        <v>69</v>
      </c>
      <c r="I11" s="28"/>
      <c r="J11" s="28"/>
    </row>
    <row r="12" spans="1:12" ht="24.75">
      <c r="A12" s="29" t="s">
        <v>6</v>
      </c>
      <c r="B12" s="38">
        <v>5</v>
      </c>
      <c r="C12" s="38">
        <v>4</v>
      </c>
      <c r="D12" s="29" t="s">
        <v>13</v>
      </c>
      <c r="E12" s="38">
        <v>1</v>
      </c>
      <c r="F12" s="30" t="s">
        <v>17</v>
      </c>
      <c r="G12" s="39" t="s">
        <v>70</v>
      </c>
      <c r="H12" s="40" t="s">
        <v>71</v>
      </c>
      <c r="I12" s="28"/>
      <c r="J12" s="28"/>
    </row>
    <row r="13" spans="1:12" ht="15" customHeight="1">
      <c r="A13" s="52"/>
      <c r="B13" s="48">
        <v>6</v>
      </c>
      <c r="C13" s="48">
        <v>1</v>
      </c>
      <c r="D13" s="29" t="s">
        <v>16</v>
      </c>
      <c r="E13" s="50">
        <v>2</v>
      </c>
      <c r="F13" s="49"/>
      <c r="G13" s="51" t="s">
        <v>72</v>
      </c>
      <c r="H13" s="51" t="s">
        <v>73</v>
      </c>
      <c r="I13" s="48"/>
      <c r="J13" s="48"/>
    </row>
    <row r="14" spans="1:12" ht="14.25">
      <c r="A14" s="52"/>
      <c r="B14" s="48">
        <v>6</v>
      </c>
      <c r="C14" s="48">
        <v>2</v>
      </c>
      <c r="D14" s="29" t="s">
        <v>16</v>
      </c>
      <c r="E14" s="50">
        <v>3</v>
      </c>
      <c r="F14" s="49"/>
      <c r="G14" s="51" t="s">
        <v>74</v>
      </c>
      <c r="H14" s="51" t="s">
        <v>75</v>
      </c>
      <c r="I14" s="48"/>
      <c r="J14" s="48"/>
    </row>
    <row r="15" spans="1:12" ht="24.75">
      <c r="A15" s="29" t="s">
        <v>9</v>
      </c>
      <c r="B15" s="38">
        <v>6</v>
      </c>
      <c r="C15" s="38">
        <v>4</v>
      </c>
      <c r="D15" s="29" t="s">
        <v>13</v>
      </c>
      <c r="E15" s="38">
        <v>2</v>
      </c>
      <c r="F15" s="30" t="s">
        <v>17</v>
      </c>
      <c r="G15" s="39" t="s">
        <v>76</v>
      </c>
      <c r="H15" s="40" t="s">
        <v>77</v>
      </c>
      <c r="I15" s="28"/>
      <c r="J15" s="28"/>
    </row>
    <row r="16" spans="1:12">
      <c r="A16" s="29" t="s">
        <v>9</v>
      </c>
      <c r="B16" s="38">
        <v>6</v>
      </c>
      <c r="C16" s="38">
        <v>4</v>
      </c>
      <c r="D16" s="29" t="s">
        <v>13</v>
      </c>
      <c r="E16" s="38">
        <v>2</v>
      </c>
      <c r="F16" s="30" t="s">
        <v>17</v>
      </c>
      <c r="G16" s="39" t="s">
        <v>76</v>
      </c>
      <c r="H16" s="40" t="s">
        <v>78</v>
      </c>
      <c r="I16" s="28"/>
      <c r="J16" s="28"/>
      <c r="L16" s="22"/>
    </row>
    <row r="17" spans="1:12">
      <c r="A17" s="29" t="s">
        <v>38</v>
      </c>
      <c r="B17" s="38">
        <v>6</v>
      </c>
      <c r="C17" s="38">
        <v>4</v>
      </c>
      <c r="D17" s="29" t="s">
        <v>7</v>
      </c>
      <c r="E17" s="38">
        <v>1</v>
      </c>
      <c r="F17" s="30" t="s">
        <v>23</v>
      </c>
      <c r="G17" s="39" t="s">
        <v>79</v>
      </c>
      <c r="H17" s="40" t="s">
        <v>80</v>
      </c>
      <c r="I17" s="28"/>
      <c r="J17" s="28"/>
      <c r="L17" s="22"/>
    </row>
    <row r="18" spans="1:12">
      <c r="A18" s="43" t="s">
        <v>15</v>
      </c>
      <c r="B18" s="44">
        <v>6</v>
      </c>
      <c r="C18" s="44">
        <v>1</v>
      </c>
      <c r="D18" s="43" t="s">
        <v>19</v>
      </c>
      <c r="E18" s="44">
        <v>1</v>
      </c>
      <c r="F18" s="43" t="s">
        <v>23</v>
      </c>
      <c r="G18" s="45" t="s">
        <v>81</v>
      </c>
      <c r="H18" s="45" t="s">
        <v>82</v>
      </c>
      <c r="I18" s="46"/>
      <c r="J18" s="46"/>
      <c r="L18" s="22"/>
    </row>
    <row r="19" spans="1:12">
      <c r="A19" s="43" t="s">
        <v>15</v>
      </c>
      <c r="B19" s="44">
        <v>6</v>
      </c>
      <c r="C19" s="44">
        <v>2</v>
      </c>
      <c r="D19" s="29" t="s">
        <v>7</v>
      </c>
      <c r="E19" s="44">
        <v>1</v>
      </c>
      <c r="F19" s="43" t="s">
        <v>23</v>
      </c>
      <c r="G19" s="45" t="s">
        <v>83</v>
      </c>
      <c r="H19" s="45" t="s">
        <v>84</v>
      </c>
      <c r="I19" s="46"/>
      <c r="J19" s="46"/>
      <c r="L19" s="22"/>
    </row>
    <row r="20" spans="1:12">
      <c r="A20" s="43" t="s">
        <v>15</v>
      </c>
      <c r="B20" s="44">
        <v>6</v>
      </c>
      <c r="C20" s="44">
        <v>2</v>
      </c>
      <c r="D20" s="43" t="s">
        <v>19</v>
      </c>
      <c r="E20" s="44">
        <v>2</v>
      </c>
      <c r="F20" s="43" t="s">
        <v>23</v>
      </c>
      <c r="G20" s="45" t="s">
        <v>81</v>
      </c>
      <c r="H20" s="45" t="s">
        <v>85</v>
      </c>
      <c r="I20" s="46"/>
      <c r="J20" s="46"/>
      <c r="L20" s="22"/>
    </row>
    <row r="21" spans="1:12">
      <c r="A21" s="29" t="s">
        <v>21</v>
      </c>
      <c r="B21" s="38">
        <v>7</v>
      </c>
      <c r="C21" s="38">
        <v>3</v>
      </c>
      <c r="D21" s="29" t="s">
        <v>13</v>
      </c>
      <c r="E21" s="38">
        <v>1</v>
      </c>
      <c r="F21" s="30" t="s">
        <v>11</v>
      </c>
      <c r="G21" s="39" t="s">
        <v>86</v>
      </c>
      <c r="H21" s="40" t="s">
        <v>87</v>
      </c>
      <c r="I21" s="28"/>
      <c r="J21" s="28"/>
      <c r="L21" s="22"/>
    </row>
    <row r="22" spans="1:12">
      <c r="A22" s="29" t="s">
        <v>21</v>
      </c>
      <c r="B22" s="38">
        <v>7</v>
      </c>
      <c r="C22" s="38">
        <v>3</v>
      </c>
      <c r="D22" s="29" t="s">
        <v>13</v>
      </c>
      <c r="E22" s="38">
        <v>1</v>
      </c>
      <c r="F22" s="30" t="s">
        <v>25</v>
      </c>
      <c r="G22" s="39" t="s">
        <v>86</v>
      </c>
      <c r="H22" s="40" t="s">
        <v>88</v>
      </c>
      <c r="I22" s="28"/>
      <c r="J22" s="28"/>
      <c r="L22" s="22"/>
    </row>
    <row r="23" spans="1:12">
      <c r="A23" s="29" t="s">
        <v>21</v>
      </c>
      <c r="B23" s="38">
        <v>7</v>
      </c>
      <c r="C23" s="38">
        <v>3</v>
      </c>
      <c r="D23" s="29" t="s">
        <v>13</v>
      </c>
      <c r="E23" s="38">
        <v>1</v>
      </c>
      <c r="F23" s="30" t="s">
        <v>11</v>
      </c>
      <c r="G23" s="39" t="s">
        <v>86</v>
      </c>
      <c r="H23" s="40" t="s">
        <v>89</v>
      </c>
      <c r="I23" s="28"/>
      <c r="J23" s="28"/>
    </row>
    <row r="24" spans="1:12">
      <c r="A24" s="29" t="s">
        <v>21</v>
      </c>
      <c r="B24" s="38">
        <v>7</v>
      </c>
      <c r="C24" s="38">
        <v>4</v>
      </c>
      <c r="D24" s="29" t="s">
        <v>13</v>
      </c>
      <c r="E24" s="38">
        <v>1</v>
      </c>
      <c r="F24" s="30" t="s">
        <v>14</v>
      </c>
      <c r="G24" s="39" t="s">
        <v>90</v>
      </c>
      <c r="H24" s="40" t="s">
        <v>91</v>
      </c>
      <c r="I24" s="28"/>
      <c r="J24" s="28"/>
    </row>
    <row r="25" spans="1:12">
      <c r="A25" s="29" t="s">
        <v>21</v>
      </c>
      <c r="B25" s="38">
        <v>7</v>
      </c>
      <c r="C25" s="38">
        <v>4</v>
      </c>
      <c r="D25" s="29" t="s">
        <v>13</v>
      </c>
      <c r="E25" s="38">
        <v>1</v>
      </c>
      <c r="F25" s="30" t="s">
        <v>11</v>
      </c>
      <c r="G25" s="39" t="s">
        <v>90</v>
      </c>
      <c r="H25" s="40" t="s">
        <v>92</v>
      </c>
      <c r="I25" s="28"/>
      <c r="J25" s="28"/>
    </row>
    <row r="26" spans="1:12">
      <c r="A26" s="29" t="s">
        <v>21</v>
      </c>
      <c r="B26" s="38">
        <v>7</v>
      </c>
      <c r="C26" s="38">
        <v>4</v>
      </c>
      <c r="D26" s="29" t="s">
        <v>13</v>
      </c>
      <c r="E26" s="38">
        <v>2</v>
      </c>
      <c r="F26" s="30" t="s">
        <v>11</v>
      </c>
      <c r="G26" s="39" t="s">
        <v>93</v>
      </c>
      <c r="H26" s="40" t="s">
        <v>94</v>
      </c>
      <c r="I26" s="28"/>
      <c r="J26" s="28"/>
    </row>
    <row r="27" spans="1:12">
      <c r="A27" s="29" t="s">
        <v>26</v>
      </c>
      <c r="B27" s="38">
        <v>7</v>
      </c>
      <c r="C27" s="38">
        <v>3</v>
      </c>
      <c r="D27" s="29" t="s">
        <v>13</v>
      </c>
      <c r="E27" s="38">
        <v>1</v>
      </c>
      <c r="F27" s="30" t="s">
        <v>11</v>
      </c>
      <c r="G27" s="39" t="s">
        <v>95</v>
      </c>
      <c r="H27" s="40" t="s">
        <v>96</v>
      </c>
      <c r="I27" s="28"/>
      <c r="J27" s="28"/>
    </row>
    <row r="28" spans="1:12" ht="24.75">
      <c r="A28" s="29" t="s">
        <v>26</v>
      </c>
      <c r="B28" s="38">
        <v>7</v>
      </c>
      <c r="C28" s="38">
        <v>3</v>
      </c>
      <c r="D28" s="29" t="s">
        <v>13</v>
      </c>
      <c r="E28" s="38">
        <v>1</v>
      </c>
      <c r="F28" s="30" t="s">
        <v>14</v>
      </c>
      <c r="G28" s="39" t="s">
        <v>97</v>
      </c>
      <c r="H28" s="40" t="s">
        <v>98</v>
      </c>
      <c r="I28" s="28"/>
      <c r="J28" s="28"/>
    </row>
    <row r="29" spans="1:12">
      <c r="A29" s="29" t="s">
        <v>26</v>
      </c>
      <c r="B29" s="38">
        <v>7</v>
      </c>
      <c r="C29" s="38">
        <v>4</v>
      </c>
      <c r="D29" s="29" t="s">
        <v>13</v>
      </c>
      <c r="E29" s="38">
        <v>1</v>
      </c>
      <c r="F29" s="30" t="s">
        <v>11</v>
      </c>
      <c r="G29" s="39" t="s">
        <v>99</v>
      </c>
      <c r="H29" s="40" t="s">
        <v>100</v>
      </c>
      <c r="I29" s="28"/>
      <c r="J29" s="28"/>
    </row>
    <row r="30" spans="1:12">
      <c r="A30" s="29" t="s">
        <v>26</v>
      </c>
      <c r="B30" s="38">
        <v>7</v>
      </c>
      <c r="C30" s="38">
        <v>4</v>
      </c>
      <c r="D30" s="29" t="s">
        <v>13</v>
      </c>
      <c r="E30" s="38">
        <v>2</v>
      </c>
      <c r="F30" s="30" t="s">
        <v>14</v>
      </c>
      <c r="G30" s="39" t="s">
        <v>101</v>
      </c>
      <c r="H30" s="40" t="s">
        <v>102</v>
      </c>
      <c r="I30" s="28"/>
      <c r="J30" s="28"/>
    </row>
    <row r="31" spans="1:12">
      <c r="A31" s="29" t="s">
        <v>9</v>
      </c>
      <c r="B31" s="38">
        <v>7</v>
      </c>
      <c r="C31" s="38">
        <v>4</v>
      </c>
      <c r="D31" s="29" t="s">
        <v>13</v>
      </c>
      <c r="E31" s="38">
        <v>2</v>
      </c>
      <c r="F31" s="30" t="s">
        <v>11</v>
      </c>
      <c r="G31" s="39" t="s">
        <v>103</v>
      </c>
      <c r="H31" s="40" t="s">
        <v>104</v>
      </c>
      <c r="I31" s="28"/>
      <c r="J31" s="28"/>
    </row>
    <row r="32" spans="1:12">
      <c r="A32" s="29" t="s">
        <v>9</v>
      </c>
      <c r="B32" s="38">
        <v>7</v>
      </c>
      <c r="C32" s="38">
        <v>4</v>
      </c>
      <c r="D32" s="29" t="s">
        <v>7</v>
      </c>
      <c r="E32" s="38">
        <v>1</v>
      </c>
      <c r="F32" s="30" t="s">
        <v>8</v>
      </c>
      <c r="G32" s="39" t="s">
        <v>103</v>
      </c>
      <c r="H32" s="40" t="s">
        <v>105</v>
      </c>
      <c r="I32" s="28"/>
      <c r="J32" s="28"/>
    </row>
    <row r="33" spans="1:10">
      <c r="A33" s="29" t="s">
        <v>9</v>
      </c>
      <c r="B33" s="38">
        <v>7</v>
      </c>
      <c r="C33" s="38">
        <v>4</v>
      </c>
      <c r="D33" s="29" t="s">
        <v>7</v>
      </c>
      <c r="E33" s="38">
        <v>1</v>
      </c>
      <c r="F33" s="30" t="s">
        <v>8</v>
      </c>
      <c r="G33" s="39" t="s">
        <v>103</v>
      </c>
      <c r="H33" s="40" t="s">
        <v>106</v>
      </c>
      <c r="I33" s="28"/>
      <c r="J33" s="28"/>
    </row>
    <row r="34" spans="1:10">
      <c r="A34" s="29" t="s">
        <v>9</v>
      </c>
      <c r="B34" s="38">
        <v>7</v>
      </c>
      <c r="C34" s="38">
        <v>4</v>
      </c>
      <c r="D34" s="29" t="s">
        <v>7</v>
      </c>
      <c r="E34" s="38">
        <v>3</v>
      </c>
      <c r="F34" s="30" t="s">
        <v>23</v>
      </c>
      <c r="G34" s="39" t="s">
        <v>107</v>
      </c>
      <c r="H34" s="40" t="s">
        <v>108</v>
      </c>
      <c r="I34" s="28"/>
      <c r="J34" s="28"/>
    </row>
    <row r="35" spans="1:10">
      <c r="A35" s="29" t="s">
        <v>38</v>
      </c>
      <c r="B35" s="38">
        <v>7</v>
      </c>
      <c r="C35" s="38">
        <v>1</v>
      </c>
      <c r="D35" s="29" t="s">
        <v>13</v>
      </c>
      <c r="E35" s="59">
        <v>1</v>
      </c>
      <c r="F35" s="30" t="s">
        <v>25</v>
      </c>
      <c r="G35" s="39" t="s">
        <v>109</v>
      </c>
      <c r="H35" s="40" t="s">
        <v>110</v>
      </c>
      <c r="I35" s="28"/>
      <c r="J35" s="28"/>
    </row>
    <row r="36" spans="1:10">
      <c r="A36" s="29" t="s">
        <v>38</v>
      </c>
      <c r="B36" s="38">
        <v>7</v>
      </c>
      <c r="C36" s="38">
        <v>1</v>
      </c>
      <c r="D36" s="29" t="s">
        <v>7</v>
      </c>
      <c r="E36" s="59">
        <v>2</v>
      </c>
      <c r="F36" s="30" t="s">
        <v>8</v>
      </c>
      <c r="G36" s="39" t="s">
        <v>109</v>
      </c>
      <c r="H36" s="40" t="s">
        <v>111</v>
      </c>
      <c r="I36" s="28"/>
      <c r="J36" s="28"/>
    </row>
    <row r="37" spans="1:10">
      <c r="A37" s="29" t="s">
        <v>38</v>
      </c>
      <c r="B37" s="38">
        <v>7</v>
      </c>
      <c r="C37" s="38">
        <v>1</v>
      </c>
      <c r="D37" s="29" t="s">
        <v>13</v>
      </c>
      <c r="E37" s="59">
        <v>1</v>
      </c>
      <c r="F37" s="30" t="s">
        <v>17</v>
      </c>
      <c r="G37" s="39" t="s">
        <v>109</v>
      </c>
      <c r="H37" s="40" t="s">
        <v>112</v>
      </c>
      <c r="I37" s="28"/>
      <c r="J37" s="28"/>
    </row>
    <row r="38" spans="1:10">
      <c r="A38" s="29" t="s">
        <v>38</v>
      </c>
      <c r="B38" s="38">
        <v>7</v>
      </c>
      <c r="C38" s="38">
        <v>1</v>
      </c>
      <c r="D38" s="29" t="s">
        <v>7</v>
      </c>
      <c r="E38" s="59">
        <v>2</v>
      </c>
      <c r="F38" s="30" t="s">
        <v>23</v>
      </c>
      <c r="G38" s="39" t="s">
        <v>109</v>
      </c>
      <c r="H38" s="40" t="s">
        <v>80</v>
      </c>
      <c r="I38" s="28"/>
      <c r="J38" s="28"/>
    </row>
    <row r="39" spans="1:10">
      <c r="A39" s="29" t="s">
        <v>38</v>
      </c>
      <c r="B39" s="38">
        <v>7</v>
      </c>
      <c r="C39" s="38">
        <v>1</v>
      </c>
      <c r="D39" s="29" t="s">
        <v>13</v>
      </c>
      <c r="E39" s="59">
        <v>1</v>
      </c>
      <c r="F39" s="30" t="s">
        <v>25</v>
      </c>
      <c r="G39" s="39" t="s">
        <v>113</v>
      </c>
      <c r="H39" s="40" t="s">
        <v>110</v>
      </c>
      <c r="I39" s="28"/>
      <c r="J39" s="28"/>
    </row>
    <row r="40" spans="1:10">
      <c r="A40" s="29" t="s">
        <v>38</v>
      </c>
      <c r="B40" s="38">
        <v>7</v>
      </c>
      <c r="C40" s="38">
        <v>1</v>
      </c>
      <c r="D40" s="29" t="s">
        <v>7</v>
      </c>
      <c r="E40" s="59">
        <v>2</v>
      </c>
      <c r="F40" s="30" t="s">
        <v>8</v>
      </c>
      <c r="G40" s="39" t="s">
        <v>113</v>
      </c>
      <c r="H40" s="40" t="s">
        <v>111</v>
      </c>
      <c r="I40" s="28"/>
      <c r="J40" s="28"/>
    </row>
    <row r="41" spans="1:10">
      <c r="A41" s="29" t="s">
        <v>38</v>
      </c>
      <c r="B41" s="38">
        <v>7</v>
      </c>
      <c r="C41" s="38">
        <v>1</v>
      </c>
      <c r="D41" s="29" t="s">
        <v>13</v>
      </c>
      <c r="E41" s="59">
        <v>2</v>
      </c>
      <c r="F41" s="30" t="s">
        <v>17</v>
      </c>
      <c r="G41" s="39" t="s">
        <v>113</v>
      </c>
      <c r="H41" s="40" t="s">
        <v>114</v>
      </c>
      <c r="I41" s="28"/>
      <c r="J41" s="28"/>
    </row>
    <row r="42" spans="1:10">
      <c r="A42" s="29" t="s">
        <v>38</v>
      </c>
      <c r="B42" s="38">
        <v>7</v>
      </c>
      <c r="C42" s="38">
        <v>1</v>
      </c>
      <c r="D42" s="29" t="s">
        <v>7</v>
      </c>
      <c r="E42" s="59">
        <v>2</v>
      </c>
      <c r="F42" s="30" t="s">
        <v>23</v>
      </c>
      <c r="G42" s="39" t="s">
        <v>113</v>
      </c>
      <c r="H42" s="40" t="s">
        <v>80</v>
      </c>
      <c r="I42" s="28"/>
      <c r="J42" s="28"/>
    </row>
    <row r="43" spans="1:10">
      <c r="A43" s="29" t="s">
        <v>38</v>
      </c>
      <c r="B43" s="38">
        <v>7</v>
      </c>
      <c r="C43" s="38">
        <v>3</v>
      </c>
      <c r="D43" s="29" t="s">
        <v>13</v>
      </c>
      <c r="E43" s="59">
        <v>2</v>
      </c>
      <c r="F43" s="30" t="s">
        <v>17</v>
      </c>
      <c r="G43" s="39" t="s">
        <v>115</v>
      </c>
      <c r="H43" s="40" t="s">
        <v>116</v>
      </c>
      <c r="I43" s="28"/>
      <c r="J43" s="28"/>
    </row>
    <row r="44" spans="1:10">
      <c r="A44" s="29" t="s">
        <v>38</v>
      </c>
      <c r="B44" s="38">
        <v>7</v>
      </c>
      <c r="C44" s="38">
        <v>3</v>
      </c>
      <c r="D44" s="29" t="s">
        <v>13</v>
      </c>
      <c r="E44" s="59">
        <v>1</v>
      </c>
      <c r="F44" s="30" t="s">
        <v>31</v>
      </c>
      <c r="G44" s="39" t="s">
        <v>117</v>
      </c>
      <c r="H44" s="40" t="s">
        <v>118</v>
      </c>
      <c r="I44" s="28"/>
      <c r="J44" s="28"/>
    </row>
    <row r="45" spans="1:10" ht="24.75">
      <c r="A45" s="43" t="s">
        <v>15</v>
      </c>
      <c r="B45" s="44">
        <v>7</v>
      </c>
      <c r="C45" s="44">
        <v>1</v>
      </c>
      <c r="D45" s="43" t="s">
        <v>7</v>
      </c>
      <c r="E45" s="44">
        <v>1</v>
      </c>
      <c r="F45" s="43" t="s">
        <v>23</v>
      </c>
      <c r="G45" s="45" t="s">
        <v>53</v>
      </c>
      <c r="H45" s="47" t="s">
        <v>119</v>
      </c>
      <c r="I45" s="46"/>
      <c r="J45" s="46"/>
    </row>
    <row r="46" spans="1:10">
      <c r="A46" s="43" t="s">
        <v>15</v>
      </c>
      <c r="B46" s="44">
        <v>7</v>
      </c>
      <c r="C46" s="44">
        <v>1</v>
      </c>
      <c r="D46" s="43" t="s">
        <v>13</v>
      </c>
      <c r="E46" s="44">
        <v>2</v>
      </c>
      <c r="F46" s="43" t="s">
        <v>8</v>
      </c>
      <c r="G46" s="45" t="s">
        <v>53</v>
      </c>
      <c r="H46" s="45" t="s">
        <v>120</v>
      </c>
      <c r="I46" s="46"/>
      <c r="J46" s="46"/>
    </row>
    <row r="47" spans="1:10">
      <c r="A47" s="43" t="s">
        <v>15</v>
      </c>
      <c r="B47" s="44">
        <v>7</v>
      </c>
      <c r="C47" s="44">
        <v>1</v>
      </c>
      <c r="D47" s="43" t="s">
        <v>10</v>
      </c>
      <c r="E47" s="44">
        <v>2</v>
      </c>
      <c r="F47" s="43" t="s">
        <v>8</v>
      </c>
      <c r="G47" s="45" t="s">
        <v>53</v>
      </c>
      <c r="H47" s="45" t="s">
        <v>121</v>
      </c>
      <c r="I47" s="46"/>
      <c r="J47" s="46"/>
    </row>
    <row r="48" spans="1:10">
      <c r="A48" s="43" t="s">
        <v>15</v>
      </c>
      <c r="B48" s="44">
        <v>7</v>
      </c>
      <c r="C48" s="44">
        <v>1</v>
      </c>
      <c r="D48" s="43" t="s">
        <v>13</v>
      </c>
      <c r="E48" s="44">
        <v>3</v>
      </c>
      <c r="F48" s="43" t="s">
        <v>11</v>
      </c>
      <c r="G48" s="45" t="s">
        <v>122</v>
      </c>
      <c r="H48" s="45" t="s">
        <v>123</v>
      </c>
      <c r="I48" s="46"/>
      <c r="J48" s="46"/>
    </row>
    <row r="49" spans="1:10">
      <c r="A49" s="43" t="s">
        <v>15</v>
      </c>
      <c r="B49" s="44">
        <v>7</v>
      </c>
      <c r="C49" s="44">
        <v>1</v>
      </c>
      <c r="D49" s="43" t="s">
        <v>19</v>
      </c>
      <c r="E49" s="44">
        <v>2</v>
      </c>
      <c r="F49" s="43" t="s">
        <v>124</v>
      </c>
      <c r="G49" s="45" t="s">
        <v>125</v>
      </c>
      <c r="H49" s="45" t="s">
        <v>126</v>
      </c>
      <c r="I49" s="46"/>
      <c r="J49" s="46"/>
    </row>
    <row r="50" spans="1:10">
      <c r="A50" s="43" t="s">
        <v>15</v>
      </c>
      <c r="B50" s="44">
        <v>7</v>
      </c>
      <c r="C50" s="44">
        <v>2</v>
      </c>
      <c r="D50" s="43" t="s">
        <v>13</v>
      </c>
      <c r="E50" s="44">
        <v>1</v>
      </c>
      <c r="F50" s="43" t="s">
        <v>11</v>
      </c>
      <c r="G50" s="45" t="s">
        <v>127</v>
      </c>
      <c r="H50" s="45" t="s">
        <v>128</v>
      </c>
      <c r="I50" s="46"/>
      <c r="J50" s="46"/>
    </row>
    <row r="51" spans="1:10">
      <c r="A51" s="29" t="s">
        <v>18</v>
      </c>
      <c r="B51" s="38">
        <v>7</v>
      </c>
      <c r="C51" s="38">
        <v>1</v>
      </c>
      <c r="D51" s="29" t="s">
        <v>7</v>
      </c>
      <c r="E51" s="60">
        <v>2</v>
      </c>
      <c r="F51" s="30" t="s">
        <v>8</v>
      </c>
      <c r="G51" s="39"/>
      <c r="H51" s="40" t="s">
        <v>129</v>
      </c>
      <c r="I51" s="28"/>
      <c r="J51" s="28"/>
    </row>
    <row r="52" spans="1:10">
      <c r="A52" s="29" t="s">
        <v>18</v>
      </c>
      <c r="B52" s="38">
        <v>7</v>
      </c>
      <c r="C52" s="38">
        <v>1</v>
      </c>
      <c r="D52" s="29" t="s">
        <v>10</v>
      </c>
      <c r="E52" s="60">
        <v>2</v>
      </c>
      <c r="F52" s="30" t="s">
        <v>8</v>
      </c>
      <c r="G52" s="39"/>
      <c r="H52" s="40" t="s">
        <v>130</v>
      </c>
      <c r="I52" s="28"/>
      <c r="J52" s="28"/>
    </row>
    <row r="53" spans="1:10">
      <c r="A53" s="29" t="s">
        <v>18</v>
      </c>
      <c r="B53" s="38">
        <v>7</v>
      </c>
      <c r="C53" s="38">
        <v>2</v>
      </c>
      <c r="D53" s="29" t="s">
        <v>10</v>
      </c>
      <c r="E53" s="60">
        <v>3</v>
      </c>
      <c r="F53" s="30" t="s">
        <v>8</v>
      </c>
      <c r="G53" s="39" t="s">
        <v>131</v>
      </c>
      <c r="H53" s="40" t="s">
        <v>132</v>
      </c>
      <c r="I53" s="28"/>
      <c r="J53" s="28"/>
    </row>
    <row r="54" spans="1:10">
      <c r="A54" s="29" t="s">
        <v>18</v>
      </c>
      <c r="B54" s="38">
        <v>7</v>
      </c>
      <c r="C54" s="38">
        <v>4</v>
      </c>
      <c r="D54" s="29" t="s">
        <v>13</v>
      </c>
      <c r="E54" s="60">
        <v>2</v>
      </c>
      <c r="F54" s="30" t="s">
        <v>11</v>
      </c>
      <c r="G54" s="39"/>
      <c r="H54" s="40" t="s">
        <v>133</v>
      </c>
      <c r="I54" s="28"/>
      <c r="J54" s="28"/>
    </row>
    <row r="55" spans="1:10">
      <c r="A55" s="29" t="s">
        <v>18</v>
      </c>
      <c r="B55" s="38">
        <v>7</v>
      </c>
      <c r="C55" s="38">
        <v>4</v>
      </c>
      <c r="D55" s="29" t="s">
        <v>7</v>
      </c>
      <c r="E55" s="60">
        <v>3</v>
      </c>
      <c r="F55" s="30" t="s">
        <v>23</v>
      </c>
      <c r="G55" s="39"/>
      <c r="H55" s="40" t="s">
        <v>134</v>
      </c>
      <c r="I55" s="28"/>
      <c r="J55" s="28"/>
    </row>
    <row r="56" spans="1:10">
      <c r="A56" s="29" t="s">
        <v>135</v>
      </c>
      <c r="B56" s="38">
        <v>7</v>
      </c>
      <c r="C56" s="38">
        <v>4</v>
      </c>
      <c r="D56" s="29" t="s">
        <v>13</v>
      </c>
      <c r="E56" s="59">
        <v>2</v>
      </c>
      <c r="F56" s="30" t="s">
        <v>29</v>
      </c>
      <c r="G56" s="39" t="s">
        <v>136</v>
      </c>
      <c r="H56" s="40" t="s">
        <v>137</v>
      </c>
      <c r="I56" s="28"/>
      <c r="J56" s="28"/>
    </row>
    <row r="57" spans="1:10">
      <c r="A57" s="29" t="s">
        <v>135</v>
      </c>
      <c r="B57" s="38">
        <v>7</v>
      </c>
      <c r="C57" s="38">
        <v>4</v>
      </c>
      <c r="D57" s="29" t="s">
        <v>13</v>
      </c>
      <c r="E57" s="59">
        <v>2</v>
      </c>
      <c r="F57" s="30" t="s">
        <v>11</v>
      </c>
      <c r="G57" s="39" t="s">
        <v>138</v>
      </c>
      <c r="H57" s="40" t="s">
        <v>139</v>
      </c>
      <c r="I57" s="28"/>
      <c r="J57" s="28"/>
    </row>
    <row r="58" spans="1:10">
      <c r="A58" s="29" t="s">
        <v>135</v>
      </c>
      <c r="B58" s="38">
        <v>7</v>
      </c>
      <c r="C58" s="38">
        <v>4</v>
      </c>
      <c r="D58" s="29" t="s">
        <v>7</v>
      </c>
      <c r="E58" s="59">
        <v>1</v>
      </c>
      <c r="F58" s="30" t="s">
        <v>8</v>
      </c>
      <c r="G58" s="39" t="s">
        <v>138</v>
      </c>
      <c r="H58" s="40" t="s">
        <v>105</v>
      </c>
      <c r="I58" s="28"/>
      <c r="J58" s="28"/>
    </row>
    <row r="59" spans="1:10" ht="24.75">
      <c r="A59" s="29" t="s">
        <v>12</v>
      </c>
      <c r="B59" s="38">
        <v>7</v>
      </c>
      <c r="C59" s="38">
        <v>1</v>
      </c>
      <c r="D59" s="29" t="s">
        <v>13</v>
      </c>
      <c r="E59" s="38">
        <v>1</v>
      </c>
      <c r="F59" s="30" t="s">
        <v>14</v>
      </c>
      <c r="G59" s="39" t="s">
        <v>140</v>
      </c>
      <c r="H59" s="41" t="s">
        <v>141</v>
      </c>
      <c r="I59" s="28"/>
      <c r="J59" s="28"/>
    </row>
    <row r="60" spans="1:10">
      <c r="A60" s="29" t="s">
        <v>12</v>
      </c>
      <c r="B60" s="38">
        <v>7</v>
      </c>
      <c r="C60" s="38">
        <v>2</v>
      </c>
      <c r="D60" s="29" t="s">
        <v>13</v>
      </c>
      <c r="E60" s="38">
        <v>2</v>
      </c>
      <c r="F60" s="30" t="s">
        <v>14</v>
      </c>
      <c r="G60" s="39" t="s">
        <v>142</v>
      </c>
      <c r="H60" s="40" t="s">
        <v>143</v>
      </c>
      <c r="I60" s="28"/>
      <c r="J60" s="28"/>
    </row>
    <row r="61" spans="1:10">
      <c r="A61" s="29" t="s">
        <v>12</v>
      </c>
      <c r="B61" s="38">
        <v>7</v>
      </c>
      <c r="C61" s="38">
        <v>2</v>
      </c>
      <c r="D61" s="29" t="s">
        <v>13</v>
      </c>
      <c r="E61" s="38">
        <v>1</v>
      </c>
      <c r="F61" s="30" t="s">
        <v>35</v>
      </c>
      <c r="G61" s="39" t="s">
        <v>142</v>
      </c>
      <c r="H61" s="40" t="s">
        <v>144</v>
      </c>
      <c r="I61" s="28"/>
      <c r="J61" s="28"/>
    </row>
    <row r="62" spans="1:10">
      <c r="A62" s="29" t="s">
        <v>12</v>
      </c>
      <c r="B62" s="38">
        <v>7</v>
      </c>
      <c r="C62" s="38">
        <v>2</v>
      </c>
      <c r="D62" s="29" t="s">
        <v>13</v>
      </c>
      <c r="E62" s="38">
        <v>1</v>
      </c>
      <c r="F62" s="30" t="s">
        <v>145</v>
      </c>
      <c r="G62" s="39" t="s">
        <v>146</v>
      </c>
      <c r="H62" s="40" t="s">
        <v>147</v>
      </c>
      <c r="I62" s="28"/>
      <c r="J62" s="28"/>
    </row>
    <row r="63" spans="1:10" ht="24.75">
      <c r="A63" s="29" t="s">
        <v>12</v>
      </c>
      <c r="B63" s="38">
        <v>7</v>
      </c>
      <c r="C63" s="38">
        <v>4</v>
      </c>
      <c r="D63" s="29" t="s">
        <v>7</v>
      </c>
      <c r="E63" s="38">
        <v>2</v>
      </c>
      <c r="F63" s="30" t="s">
        <v>14</v>
      </c>
      <c r="G63" s="39" t="s">
        <v>148</v>
      </c>
      <c r="H63" s="40" t="s">
        <v>149</v>
      </c>
      <c r="I63" s="28"/>
      <c r="J63" s="28"/>
    </row>
    <row r="64" spans="1:10">
      <c r="A64" s="29" t="s">
        <v>34</v>
      </c>
      <c r="B64" s="38">
        <v>7</v>
      </c>
      <c r="C64" s="38">
        <v>4</v>
      </c>
      <c r="D64" s="29" t="s">
        <v>7</v>
      </c>
      <c r="E64" s="38">
        <v>2</v>
      </c>
      <c r="F64" s="30" t="s">
        <v>23</v>
      </c>
      <c r="G64" s="39" t="s">
        <v>150</v>
      </c>
      <c r="H64" s="40" t="s">
        <v>151</v>
      </c>
      <c r="I64" s="28"/>
      <c r="J64" s="28"/>
    </row>
    <row r="65" spans="1:10">
      <c r="A65" s="29" t="s">
        <v>34</v>
      </c>
      <c r="B65" s="38">
        <v>7</v>
      </c>
      <c r="C65" s="38">
        <v>4</v>
      </c>
      <c r="D65" s="29" t="s">
        <v>13</v>
      </c>
      <c r="E65" s="38">
        <v>2</v>
      </c>
      <c r="F65" s="30" t="s">
        <v>17</v>
      </c>
      <c r="G65" s="39" t="s">
        <v>150</v>
      </c>
      <c r="H65" s="40" t="s">
        <v>152</v>
      </c>
      <c r="I65" s="28"/>
      <c r="J65" s="28"/>
    </row>
    <row r="66" spans="1:10">
      <c r="A66" s="29" t="s">
        <v>32</v>
      </c>
      <c r="B66" s="38">
        <v>7</v>
      </c>
      <c r="C66" s="38">
        <v>4</v>
      </c>
      <c r="D66" s="29" t="s">
        <v>13</v>
      </c>
      <c r="E66" s="38">
        <v>1</v>
      </c>
      <c r="F66" s="30" t="s">
        <v>11</v>
      </c>
      <c r="G66" s="39" t="s">
        <v>153</v>
      </c>
      <c r="H66" s="40" t="s">
        <v>92</v>
      </c>
      <c r="I66" s="28"/>
      <c r="J66" s="28"/>
    </row>
    <row r="67" spans="1:10">
      <c r="A67" s="29" t="s">
        <v>32</v>
      </c>
      <c r="B67" s="38">
        <v>7</v>
      </c>
      <c r="C67" s="38">
        <v>4</v>
      </c>
      <c r="D67" s="29" t="s">
        <v>13</v>
      </c>
      <c r="E67" s="38">
        <v>1</v>
      </c>
      <c r="F67" s="30" t="s">
        <v>14</v>
      </c>
      <c r="G67" s="39" t="s">
        <v>153</v>
      </c>
      <c r="H67" s="40" t="s">
        <v>154</v>
      </c>
      <c r="I67" s="28"/>
      <c r="J67" s="28"/>
    </row>
    <row r="68" spans="1:10">
      <c r="A68" s="29" t="s">
        <v>32</v>
      </c>
      <c r="B68" s="38">
        <v>7</v>
      </c>
      <c r="C68" s="38">
        <v>4</v>
      </c>
      <c r="D68" s="29" t="s">
        <v>7</v>
      </c>
      <c r="E68" s="38">
        <v>2</v>
      </c>
      <c r="F68" s="30" t="s">
        <v>23</v>
      </c>
      <c r="G68" s="39" t="s">
        <v>155</v>
      </c>
      <c r="H68" s="40" t="s">
        <v>151</v>
      </c>
      <c r="I68" s="28"/>
      <c r="J68" s="28"/>
    </row>
    <row r="69" spans="1:10">
      <c r="A69" s="29" t="s">
        <v>28</v>
      </c>
      <c r="B69" s="38">
        <v>7</v>
      </c>
      <c r="C69" s="38">
        <v>4</v>
      </c>
      <c r="D69" s="29" t="s">
        <v>7</v>
      </c>
      <c r="E69" s="38">
        <v>1</v>
      </c>
      <c r="F69" s="30" t="s">
        <v>23</v>
      </c>
      <c r="G69" s="39" t="s">
        <v>156</v>
      </c>
      <c r="H69" s="40" t="s">
        <v>157</v>
      </c>
      <c r="I69" s="28"/>
      <c r="J69" s="28"/>
    </row>
    <row r="70" spans="1:10">
      <c r="A70" s="29" t="s">
        <v>28</v>
      </c>
      <c r="B70" s="38">
        <v>7</v>
      </c>
      <c r="C70" s="38">
        <v>4</v>
      </c>
      <c r="D70" s="29" t="s">
        <v>13</v>
      </c>
      <c r="E70" s="38">
        <v>1</v>
      </c>
      <c r="F70" s="30" t="s">
        <v>25</v>
      </c>
      <c r="G70" s="39" t="s">
        <v>158</v>
      </c>
      <c r="H70" s="40" t="s">
        <v>110</v>
      </c>
      <c r="I70" s="28"/>
      <c r="J70" s="28"/>
    </row>
    <row r="71" spans="1:10">
      <c r="A71" s="29" t="s">
        <v>28</v>
      </c>
      <c r="B71" s="38">
        <v>7</v>
      </c>
      <c r="C71" s="38">
        <v>4</v>
      </c>
      <c r="D71" s="29" t="s">
        <v>13</v>
      </c>
      <c r="E71" s="38">
        <v>1</v>
      </c>
      <c r="F71" s="30" t="s">
        <v>11</v>
      </c>
      <c r="G71" s="39" t="s">
        <v>158</v>
      </c>
      <c r="H71" s="40" t="s">
        <v>159</v>
      </c>
      <c r="I71" s="28"/>
      <c r="J71" s="28"/>
    </row>
    <row r="72" spans="1:10">
      <c r="A72" s="29" t="s">
        <v>24</v>
      </c>
      <c r="B72" s="38">
        <v>7</v>
      </c>
      <c r="C72" s="38">
        <v>2</v>
      </c>
      <c r="D72" s="29" t="s">
        <v>13</v>
      </c>
      <c r="E72" s="60">
        <v>2</v>
      </c>
      <c r="F72" s="30" t="s">
        <v>29</v>
      </c>
      <c r="G72" s="39" t="s">
        <v>160</v>
      </c>
      <c r="H72" s="40" t="s">
        <v>137</v>
      </c>
      <c r="I72" s="28"/>
      <c r="J72" s="28"/>
    </row>
    <row r="73" spans="1:10" ht="25.5">
      <c r="A73" s="29" t="s">
        <v>24</v>
      </c>
      <c r="B73" s="38">
        <v>7</v>
      </c>
      <c r="C73" s="38">
        <v>4</v>
      </c>
      <c r="D73" s="29" t="s">
        <v>7</v>
      </c>
      <c r="E73" s="60">
        <v>1</v>
      </c>
      <c r="F73" s="30" t="s">
        <v>23</v>
      </c>
      <c r="G73" s="39" t="s">
        <v>161</v>
      </c>
      <c r="H73" s="40" t="s">
        <v>162</v>
      </c>
      <c r="I73" s="28"/>
      <c r="J73" s="28"/>
    </row>
    <row r="74" spans="1:10" ht="25.5">
      <c r="A74" s="29" t="s">
        <v>24</v>
      </c>
      <c r="B74" s="38">
        <v>7</v>
      </c>
      <c r="C74" s="38">
        <v>4</v>
      </c>
      <c r="D74" s="29" t="s">
        <v>13</v>
      </c>
      <c r="E74" s="60">
        <v>1</v>
      </c>
      <c r="F74" s="30" t="s">
        <v>11</v>
      </c>
      <c r="G74" s="39" t="s">
        <v>161</v>
      </c>
      <c r="H74" s="40" t="s">
        <v>159</v>
      </c>
      <c r="I74" s="28"/>
      <c r="J74" s="28"/>
    </row>
    <row r="75" spans="1:10" ht="14.25">
      <c r="A75" s="52"/>
      <c r="B75" s="48">
        <v>8</v>
      </c>
      <c r="C75" s="48">
        <v>1</v>
      </c>
      <c r="D75" s="29" t="s">
        <v>16</v>
      </c>
      <c r="E75" s="50">
        <v>4</v>
      </c>
      <c r="F75" s="49"/>
      <c r="G75" s="51" t="s">
        <v>163</v>
      </c>
      <c r="H75" s="51" t="s">
        <v>164</v>
      </c>
      <c r="I75" s="48"/>
      <c r="J75" s="48"/>
    </row>
    <row r="76" spans="1:10">
      <c r="A76" s="29" t="s">
        <v>21</v>
      </c>
      <c r="B76" s="38">
        <v>8</v>
      </c>
      <c r="C76" s="38">
        <v>3</v>
      </c>
      <c r="D76" s="29" t="s">
        <v>13</v>
      </c>
      <c r="E76" s="38">
        <v>1</v>
      </c>
      <c r="F76" s="30" t="s">
        <v>11</v>
      </c>
      <c r="G76" s="39" t="s">
        <v>93</v>
      </c>
      <c r="H76" s="40" t="s">
        <v>165</v>
      </c>
      <c r="I76" s="28"/>
      <c r="J76" s="28"/>
    </row>
    <row r="77" spans="1:10">
      <c r="A77" s="29" t="s">
        <v>21</v>
      </c>
      <c r="B77" s="38">
        <v>8</v>
      </c>
      <c r="C77" s="38">
        <v>3</v>
      </c>
      <c r="D77" s="29" t="s">
        <v>13</v>
      </c>
      <c r="E77" s="38">
        <v>1</v>
      </c>
      <c r="F77" s="30" t="s">
        <v>14</v>
      </c>
      <c r="G77" s="39" t="s">
        <v>93</v>
      </c>
      <c r="H77" s="40" t="s">
        <v>166</v>
      </c>
      <c r="I77" s="28"/>
      <c r="J77" s="28"/>
    </row>
    <row r="78" spans="1:10" ht="39.75">
      <c r="A78" s="29" t="s">
        <v>21</v>
      </c>
      <c r="B78" s="38">
        <v>8</v>
      </c>
      <c r="C78" s="38">
        <v>3</v>
      </c>
      <c r="D78" s="29" t="s">
        <v>13</v>
      </c>
      <c r="E78" s="38">
        <v>1</v>
      </c>
      <c r="F78" s="30" t="s">
        <v>167</v>
      </c>
      <c r="G78" s="39" t="s">
        <v>168</v>
      </c>
      <c r="H78" s="40" t="s">
        <v>169</v>
      </c>
      <c r="I78" s="28"/>
      <c r="J78" s="28"/>
    </row>
    <row r="79" spans="1:10">
      <c r="A79" s="29" t="s">
        <v>21</v>
      </c>
      <c r="B79" s="38">
        <v>8</v>
      </c>
      <c r="C79" s="38">
        <v>3</v>
      </c>
      <c r="D79" s="29" t="s">
        <v>7</v>
      </c>
      <c r="E79" s="38">
        <v>2</v>
      </c>
      <c r="F79" s="30" t="s">
        <v>23</v>
      </c>
      <c r="G79" s="39" t="s">
        <v>168</v>
      </c>
      <c r="H79" s="40" t="s">
        <v>170</v>
      </c>
      <c r="I79" s="28"/>
      <c r="J79" s="28"/>
    </row>
    <row r="80" spans="1:10">
      <c r="A80" s="29" t="s">
        <v>21</v>
      </c>
      <c r="B80" s="38">
        <v>8</v>
      </c>
      <c r="C80" s="38">
        <v>3</v>
      </c>
      <c r="D80" s="29" t="s">
        <v>13</v>
      </c>
      <c r="E80" s="38">
        <v>1</v>
      </c>
      <c r="F80" s="30" t="s">
        <v>14</v>
      </c>
      <c r="G80" s="39" t="s">
        <v>168</v>
      </c>
      <c r="H80" s="40" t="s">
        <v>171</v>
      </c>
      <c r="I80" s="28"/>
      <c r="J80" s="28"/>
    </row>
    <row r="81" spans="1:10" ht="27">
      <c r="A81" s="29" t="s">
        <v>21</v>
      </c>
      <c r="B81" s="38">
        <v>8</v>
      </c>
      <c r="C81" s="38">
        <v>3</v>
      </c>
      <c r="D81" s="29" t="s">
        <v>13</v>
      </c>
      <c r="E81" s="38">
        <v>2</v>
      </c>
      <c r="F81" s="30" t="s">
        <v>172</v>
      </c>
      <c r="G81" s="39" t="s">
        <v>168</v>
      </c>
      <c r="H81" s="40" t="s">
        <v>173</v>
      </c>
      <c r="I81" s="28"/>
      <c r="J81" s="28"/>
    </row>
    <row r="82" spans="1:10">
      <c r="A82" s="29" t="s">
        <v>21</v>
      </c>
      <c r="B82" s="38">
        <v>8</v>
      </c>
      <c r="C82" s="38">
        <v>4</v>
      </c>
      <c r="D82" s="29" t="s">
        <v>7</v>
      </c>
      <c r="E82" s="38">
        <v>1</v>
      </c>
      <c r="F82" s="30" t="s">
        <v>14</v>
      </c>
      <c r="G82" s="39" t="s">
        <v>174</v>
      </c>
      <c r="H82" s="40" t="s">
        <v>175</v>
      </c>
      <c r="I82" s="28"/>
      <c r="J82" s="28"/>
    </row>
    <row r="83" spans="1:10">
      <c r="A83" s="29" t="s">
        <v>26</v>
      </c>
      <c r="B83" s="38">
        <v>8</v>
      </c>
      <c r="C83" s="38">
        <v>3</v>
      </c>
      <c r="D83" s="29" t="s">
        <v>13</v>
      </c>
      <c r="E83" s="38">
        <v>1</v>
      </c>
      <c r="F83" s="30" t="s">
        <v>14</v>
      </c>
      <c r="G83" s="39" t="s">
        <v>176</v>
      </c>
      <c r="H83" s="40" t="s">
        <v>177</v>
      </c>
      <c r="I83" s="28"/>
      <c r="J83" s="28"/>
    </row>
    <row r="84" spans="1:10" ht="27">
      <c r="A84" s="29" t="s">
        <v>26</v>
      </c>
      <c r="B84" s="38">
        <v>8</v>
      </c>
      <c r="C84" s="38">
        <v>3</v>
      </c>
      <c r="D84" s="29" t="s">
        <v>13</v>
      </c>
      <c r="E84" s="38">
        <v>2</v>
      </c>
      <c r="F84" s="30" t="s">
        <v>178</v>
      </c>
      <c r="G84" s="39" t="s">
        <v>179</v>
      </c>
      <c r="H84" s="40" t="s">
        <v>180</v>
      </c>
      <c r="I84" s="28"/>
      <c r="J84" s="28"/>
    </row>
    <row r="85" spans="1:10">
      <c r="A85" s="29" t="s">
        <v>26</v>
      </c>
      <c r="B85" s="38">
        <v>8</v>
      </c>
      <c r="C85" s="38">
        <v>3</v>
      </c>
      <c r="D85" s="29" t="s">
        <v>7</v>
      </c>
      <c r="E85" s="38">
        <v>1</v>
      </c>
      <c r="F85" s="30" t="s">
        <v>23</v>
      </c>
      <c r="G85" s="39" t="s">
        <v>181</v>
      </c>
      <c r="H85" s="40" t="s">
        <v>182</v>
      </c>
      <c r="I85" s="28"/>
      <c r="J85" s="28"/>
    </row>
    <row r="86" spans="1:10">
      <c r="A86" s="29" t="s">
        <v>26</v>
      </c>
      <c r="B86" s="38">
        <v>8</v>
      </c>
      <c r="C86" s="38">
        <v>4</v>
      </c>
      <c r="D86" s="29" t="s">
        <v>13</v>
      </c>
      <c r="E86" s="38">
        <v>2</v>
      </c>
      <c r="F86" s="30" t="s">
        <v>183</v>
      </c>
      <c r="G86" s="39" t="s">
        <v>184</v>
      </c>
      <c r="H86" s="40" t="s">
        <v>185</v>
      </c>
      <c r="I86" s="28"/>
      <c r="J86" s="28"/>
    </row>
    <row r="87" spans="1:10">
      <c r="A87" s="29" t="s">
        <v>26</v>
      </c>
      <c r="B87" s="38">
        <v>8</v>
      </c>
      <c r="C87" s="38">
        <v>4</v>
      </c>
      <c r="D87" s="29" t="s">
        <v>13</v>
      </c>
      <c r="E87" s="38">
        <v>1</v>
      </c>
      <c r="F87" s="30" t="s">
        <v>11</v>
      </c>
      <c r="G87" s="39" t="s">
        <v>184</v>
      </c>
      <c r="H87" s="40" t="s">
        <v>186</v>
      </c>
      <c r="I87" s="28"/>
      <c r="J87" s="28"/>
    </row>
    <row r="88" spans="1:10">
      <c r="A88" s="29" t="s">
        <v>9</v>
      </c>
      <c r="B88" s="38">
        <v>8</v>
      </c>
      <c r="C88" s="38">
        <v>4</v>
      </c>
      <c r="D88" s="29" t="s">
        <v>13</v>
      </c>
      <c r="E88" s="38">
        <v>3</v>
      </c>
      <c r="F88" s="30" t="s">
        <v>11</v>
      </c>
      <c r="G88" s="39" t="s">
        <v>187</v>
      </c>
      <c r="H88" s="40" t="s">
        <v>188</v>
      </c>
      <c r="I88" s="28"/>
      <c r="J88" s="28"/>
    </row>
    <row r="89" spans="1:10" ht="24.75">
      <c r="A89" s="29" t="s">
        <v>9</v>
      </c>
      <c r="B89" s="38">
        <v>8</v>
      </c>
      <c r="C89" s="38">
        <v>4</v>
      </c>
      <c r="D89" s="29" t="s">
        <v>7</v>
      </c>
      <c r="E89" s="38">
        <v>3</v>
      </c>
      <c r="F89" s="30" t="s">
        <v>23</v>
      </c>
      <c r="G89" s="39" t="s">
        <v>189</v>
      </c>
      <c r="H89" s="40" t="s">
        <v>190</v>
      </c>
      <c r="I89" s="28"/>
      <c r="J89" s="28"/>
    </row>
    <row r="90" spans="1:10" ht="24.75">
      <c r="A90" s="29" t="s">
        <v>9</v>
      </c>
      <c r="B90" s="38">
        <v>8</v>
      </c>
      <c r="C90" s="38">
        <v>4</v>
      </c>
      <c r="D90" s="29" t="s">
        <v>13</v>
      </c>
      <c r="E90" s="38">
        <v>3</v>
      </c>
      <c r="F90" s="30" t="s">
        <v>11</v>
      </c>
      <c r="G90" s="39" t="s">
        <v>189</v>
      </c>
      <c r="H90" s="40" t="s">
        <v>191</v>
      </c>
      <c r="I90" s="28"/>
      <c r="J90" s="28"/>
    </row>
    <row r="91" spans="1:10">
      <c r="A91" s="29" t="s">
        <v>9</v>
      </c>
      <c r="B91" s="38">
        <v>8</v>
      </c>
      <c r="C91" s="38">
        <v>4</v>
      </c>
      <c r="D91" s="29" t="s">
        <v>13</v>
      </c>
      <c r="E91" s="38">
        <v>2</v>
      </c>
      <c r="F91" s="30" t="s">
        <v>11</v>
      </c>
      <c r="G91" s="39" t="s">
        <v>192</v>
      </c>
      <c r="H91" s="40" t="s">
        <v>193</v>
      </c>
      <c r="I91" s="28"/>
      <c r="J91" s="28"/>
    </row>
    <row r="92" spans="1:10">
      <c r="A92" s="29" t="s">
        <v>9</v>
      </c>
      <c r="B92" s="38">
        <v>8</v>
      </c>
      <c r="C92" s="38">
        <v>4</v>
      </c>
      <c r="D92" s="29" t="s">
        <v>7</v>
      </c>
      <c r="E92" s="38">
        <v>3</v>
      </c>
      <c r="F92" s="30" t="s">
        <v>23</v>
      </c>
      <c r="G92" s="39" t="s">
        <v>192</v>
      </c>
      <c r="H92" s="40" t="s">
        <v>194</v>
      </c>
      <c r="I92" s="28"/>
      <c r="J92" s="28"/>
    </row>
    <row r="93" spans="1:10">
      <c r="A93" s="29" t="s">
        <v>38</v>
      </c>
      <c r="B93" s="38">
        <v>8</v>
      </c>
      <c r="C93" s="38">
        <v>3</v>
      </c>
      <c r="D93" s="29" t="s">
        <v>7</v>
      </c>
      <c r="E93" s="59">
        <v>3</v>
      </c>
      <c r="F93" s="30" t="s">
        <v>23</v>
      </c>
      <c r="G93" s="39" t="s">
        <v>195</v>
      </c>
      <c r="H93" s="40" t="s">
        <v>196</v>
      </c>
      <c r="I93" s="28"/>
      <c r="J93" s="28"/>
    </row>
    <row r="94" spans="1:10">
      <c r="A94" s="29" t="s">
        <v>38</v>
      </c>
      <c r="B94" s="38">
        <v>8</v>
      </c>
      <c r="C94" s="38">
        <v>3</v>
      </c>
      <c r="D94" s="29" t="s">
        <v>7</v>
      </c>
      <c r="E94" s="59">
        <v>1</v>
      </c>
      <c r="F94" s="30" t="s">
        <v>17</v>
      </c>
      <c r="G94" s="39" t="s">
        <v>195</v>
      </c>
      <c r="H94" s="40" t="s">
        <v>197</v>
      </c>
      <c r="I94" s="28"/>
      <c r="J94" s="28"/>
    </row>
    <row r="95" spans="1:10" ht="25.5">
      <c r="A95" s="29" t="s">
        <v>38</v>
      </c>
      <c r="B95" s="38">
        <v>8</v>
      </c>
      <c r="C95" s="38">
        <v>3</v>
      </c>
      <c r="D95" s="29" t="s">
        <v>7</v>
      </c>
      <c r="E95" s="59">
        <v>3</v>
      </c>
      <c r="F95" s="30" t="s">
        <v>17</v>
      </c>
      <c r="G95" s="39" t="s">
        <v>198</v>
      </c>
      <c r="H95" s="40" t="s">
        <v>199</v>
      </c>
      <c r="I95" s="28"/>
      <c r="J95" s="28"/>
    </row>
    <row r="96" spans="1:10">
      <c r="A96" s="43" t="s">
        <v>15</v>
      </c>
      <c r="B96" s="44">
        <v>8</v>
      </c>
      <c r="C96" s="44">
        <v>1</v>
      </c>
      <c r="D96" s="43" t="s">
        <v>13</v>
      </c>
      <c r="E96" s="44">
        <v>3</v>
      </c>
      <c r="F96" s="43" t="s">
        <v>11</v>
      </c>
      <c r="G96" s="45" t="s">
        <v>127</v>
      </c>
      <c r="H96" s="45" t="s">
        <v>200</v>
      </c>
      <c r="I96" s="46"/>
      <c r="J96" s="46"/>
    </row>
    <row r="97" spans="1:10">
      <c r="A97" s="43" t="s">
        <v>15</v>
      </c>
      <c r="B97" s="44">
        <v>8</v>
      </c>
      <c r="C97" s="44">
        <v>2</v>
      </c>
      <c r="D97" s="43" t="s">
        <v>13</v>
      </c>
      <c r="E97" s="44">
        <v>3</v>
      </c>
      <c r="F97" s="43" t="s">
        <v>201</v>
      </c>
      <c r="G97" s="45" t="s">
        <v>202</v>
      </c>
      <c r="H97" s="45" t="s">
        <v>203</v>
      </c>
      <c r="I97" s="46"/>
      <c r="J97" s="46"/>
    </row>
    <row r="98" spans="1:10">
      <c r="A98" s="43" t="s">
        <v>15</v>
      </c>
      <c r="B98" s="44">
        <v>8</v>
      </c>
      <c r="C98" s="44">
        <v>3</v>
      </c>
      <c r="D98" s="43" t="s">
        <v>13</v>
      </c>
      <c r="E98" s="44">
        <v>4</v>
      </c>
      <c r="F98" s="43" t="s">
        <v>204</v>
      </c>
      <c r="G98" s="45" t="s">
        <v>205</v>
      </c>
      <c r="H98" s="45" t="s">
        <v>206</v>
      </c>
      <c r="I98" s="46"/>
      <c r="J98" s="46"/>
    </row>
    <row r="99" spans="1:10">
      <c r="A99" s="29" t="s">
        <v>135</v>
      </c>
      <c r="B99" s="38">
        <v>8</v>
      </c>
      <c r="C99" s="38">
        <v>4</v>
      </c>
      <c r="D99" s="29" t="s">
        <v>13</v>
      </c>
      <c r="E99" s="59">
        <v>2</v>
      </c>
      <c r="F99" s="30" t="s">
        <v>29</v>
      </c>
      <c r="G99" s="39" t="s">
        <v>207</v>
      </c>
      <c r="H99" s="40" t="s">
        <v>208</v>
      </c>
      <c r="I99" s="28"/>
      <c r="J99" s="28"/>
    </row>
    <row r="100" spans="1:10">
      <c r="A100" s="29" t="s">
        <v>135</v>
      </c>
      <c r="B100" s="38">
        <v>8</v>
      </c>
      <c r="C100" s="38">
        <v>4</v>
      </c>
      <c r="D100" s="29" t="s">
        <v>13</v>
      </c>
      <c r="E100" s="59">
        <v>3</v>
      </c>
      <c r="F100" s="30" t="s">
        <v>17</v>
      </c>
      <c r="G100" s="39" t="s">
        <v>209</v>
      </c>
      <c r="H100" s="40" t="s">
        <v>210</v>
      </c>
      <c r="I100" s="28"/>
      <c r="J100" s="28"/>
    </row>
    <row r="101" spans="1:10">
      <c r="A101" s="29" t="s">
        <v>135</v>
      </c>
      <c r="B101" s="38">
        <v>8</v>
      </c>
      <c r="C101" s="38">
        <v>4</v>
      </c>
      <c r="D101" s="29" t="s">
        <v>7</v>
      </c>
      <c r="E101" s="59">
        <v>3</v>
      </c>
      <c r="F101" s="30" t="s">
        <v>11</v>
      </c>
      <c r="G101" s="39" t="s">
        <v>211</v>
      </c>
      <c r="H101" s="40" t="s">
        <v>212</v>
      </c>
      <c r="I101" s="28"/>
      <c r="J101" s="28"/>
    </row>
    <row r="102" spans="1:10" ht="25.5">
      <c r="A102" s="29" t="s">
        <v>135</v>
      </c>
      <c r="B102" s="38">
        <v>8</v>
      </c>
      <c r="C102" s="38">
        <v>4</v>
      </c>
      <c r="D102" s="29" t="s">
        <v>7</v>
      </c>
      <c r="E102" s="59">
        <v>3</v>
      </c>
      <c r="F102" s="30" t="s">
        <v>8</v>
      </c>
      <c r="G102" s="39" t="s">
        <v>213</v>
      </c>
      <c r="H102" s="40" t="s">
        <v>214</v>
      </c>
      <c r="I102" s="28"/>
      <c r="J102" s="28"/>
    </row>
    <row r="103" spans="1:10">
      <c r="A103" s="29" t="s">
        <v>40</v>
      </c>
      <c r="B103" s="38">
        <v>8</v>
      </c>
      <c r="C103" s="53">
        <v>4</v>
      </c>
      <c r="D103" s="29" t="s">
        <v>16</v>
      </c>
      <c r="E103" s="38">
        <v>1</v>
      </c>
      <c r="F103" s="30" t="s">
        <v>215</v>
      </c>
      <c r="G103" s="39" t="s">
        <v>216</v>
      </c>
      <c r="H103" s="40" t="s">
        <v>217</v>
      </c>
      <c r="I103" s="28"/>
      <c r="J103" s="28"/>
    </row>
    <row r="104" spans="1:10">
      <c r="A104" s="29" t="s">
        <v>12</v>
      </c>
      <c r="B104" s="38">
        <v>8</v>
      </c>
      <c r="C104" s="53">
        <v>1</v>
      </c>
      <c r="D104" s="29" t="s">
        <v>7</v>
      </c>
      <c r="E104" s="38">
        <v>1</v>
      </c>
      <c r="F104" s="30" t="s">
        <v>35</v>
      </c>
      <c r="G104" s="39" t="s">
        <v>218</v>
      </c>
      <c r="H104" s="40" t="s">
        <v>219</v>
      </c>
      <c r="I104" s="28"/>
      <c r="J104" s="28"/>
    </row>
    <row r="105" spans="1:10">
      <c r="A105" s="29" t="s">
        <v>12</v>
      </c>
      <c r="B105" s="38">
        <v>8</v>
      </c>
      <c r="C105" s="53">
        <v>2</v>
      </c>
      <c r="D105" s="29" t="s">
        <v>7</v>
      </c>
      <c r="E105" s="38">
        <v>2</v>
      </c>
      <c r="F105" s="30" t="s">
        <v>35</v>
      </c>
      <c r="G105" s="39" t="s">
        <v>220</v>
      </c>
      <c r="H105" s="40" t="s">
        <v>149</v>
      </c>
      <c r="I105" s="28"/>
      <c r="J105" s="28"/>
    </row>
    <row r="106" spans="1:10" ht="27">
      <c r="A106" s="29" t="s">
        <v>12</v>
      </c>
      <c r="B106" s="38">
        <v>8</v>
      </c>
      <c r="C106" s="53">
        <v>3</v>
      </c>
      <c r="D106" s="29" t="s">
        <v>13</v>
      </c>
      <c r="E106" s="38">
        <v>1</v>
      </c>
      <c r="F106" s="30" t="s">
        <v>221</v>
      </c>
      <c r="G106" s="39" t="s">
        <v>222</v>
      </c>
      <c r="H106" s="40" t="s">
        <v>223</v>
      </c>
      <c r="I106" s="28"/>
      <c r="J106" s="28"/>
    </row>
    <row r="107" spans="1:10">
      <c r="A107" s="29" t="s">
        <v>12</v>
      </c>
      <c r="B107" s="38">
        <v>8</v>
      </c>
      <c r="C107" s="53">
        <v>4</v>
      </c>
      <c r="D107" s="29" t="s">
        <v>13</v>
      </c>
      <c r="E107" s="38">
        <v>2</v>
      </c>
      <c r="F107" s="30" t="s">
        <v>224</v>
      </c>
      <c r="G107" s="39" t="s">
        <v>225</v>
      </c>
      <c r="H107" s="40" t="s">
        <v>226</v>
      </c>
      <c r="I107" s="28"/>
      <c r="J107" s="28"/>
    </row>
    <row r="108" spans="1:10">
      <c r="A108" s="29" t="s">
        <v>34</v>
      </c>
      <c r="B108" s="38">
        <v>8</v>
      </c>
      <c r="C108" s="53">
        <v>4</v>
      </c>
      <c r="D108" s="29" t="s">
        <v>7</v>
      </c>
      <c r="E108" s="38">
        <v>3</v>
      </c>
      <c r="F108" s="30" t="s">
        <v>23</v>
      </c>
      <c r="G108" s="39" t="s">
        <v>227</v>
      </c>
      <c r="H108" s="40" t="s">
        <v>151</v>
      </c>
      <c r="I108" s="28"/>
      <c r="J108" s="28"/>
    </row>
    <row r="109" spans="1:10" ht="24.75">
      <c r="A109" s="29" t="s">
        <v>34</v>
      </c>
      <c r="B109" s="38">
        <v>8</v>
      </c>
      <c r="C109" s="38">
        <v>4</v>
      </c>
      <c r="D109" s="29" t="s">
        <v>13</v>
      </c>
      <c r="E109" s="38">
        <v>3</v>
      </c>
      <c r="F109" s="30" t="s">
        <v>17</v>
      </c>
      <c r="G109" s="39" t="s">
        <v>227</v>
      </c>
      <c r="H109" s="40" t="s">
        <v>228</v>
      </c>
      <c r="I109" s="28"/>
      <c r="J109" s="28"/>
    </row>
    <row r="110" spans="1:10">
      <c r="A110" s="29" t="s">
        <v>32</v>
      </c>
      <c r="B110" s="38">
        <v>8</v>
      </c>
      <c r="C110" s="38">
        <v>4</v>
      </c>
      <c r="D110" s="29" t="s">
        <v>7</v>
      </c>
      <c r="E110" s="38">
        <v>2</v>
      </c>
      <c r="F110" s="30" t="s">
        <v>23</v>
      </c>
      <c r="G110" s="39" t="s">
        <v>229</v>
      </c>
      <c r="H110" s="40" t="s">
        <v>151</v>
      </c>
      <c r="I110" s="28"/>
      <c r="J110" s="28"/>
    </row>
    <row r="111" spans="1:10">
      <c r="A111" s="43" t="s">
        <v>36</v>
      </c>
      <c r="B111" s="38">
        <v>8</v>
      </c>
      <c r="C111" s="38">
        <v>1</v>
      </c>
      <c r="D111" s="29" t="s">
        <v>13</v>
      </c>
      <c r="E111" s="38">
        <v>2</v>
      </c>
      <c r="F111" s="30" t="s">
        <v>11</v>
      </c>
      <c r="G111" s="39" t="s">
        <v>230</v>
      </c>
      <c r="H111" s="40" t="s">
        <v>231</v>
      </c>
      <c r="I111" s="28"/>
      <c r="J111" s="28"/>
    </row>
    <row r="112" spans="1:10">
      <c r="A112" s="29" t="s">
        <v>36</v>
      </c>
      <c r="B112" s="38">
        <v>8</v>
      </c>
      <c r="C112" s="38">
        <v>1</v>
      </c>
      <c r="D112" s="29" t="s">
        <v>7</v>
      </c>
      <c r="E112" s="38">
        <v>3</v>
      </c>
      <c r="F112" s="30" t="s">
        <v>11</v>
      </c>
      <c r="G112" s="39" t="s">
        <v>230</v>
      </c>
      <c r="H112" s="40" t="s">
        <v>232</v>
      </c>
      <c r="I112" s="28"/>
      <c r="J112" s="28"/>
    </row>
    <row r="113" spans="1:10">
      <c r="A113" s="29" t="s">
        <v>36</v>
      </c>
      <c r="B113" s="38">
        <v>8</v>
      </c>
      <c r="C113" s="38">
        <v>1</v>
      </c>
      <c r="D113" s="29" t="s">
        <v>13</v>
      </c>
      <c r="E113" s="38">
        <v>3</v>
      </c>
      <c r="F113" s="30" t="s">
        <v>233</v>
      </c>
      <c r="G113" s="39" t="s">
        <v>230</v>
      </c>
      <c r="H113" s="40" t="s">
        <v>234</v>
      </c>
      <c r="I113" s="28"/>
      <c r="J113" s="28"/>
    </row>
    <row r="114" spans="1:10">
      <c r="A114" s="29" t="s">
        <v>36</v>
      </c>
      <c r="B114" s="38">
        <v>8</v>
      </c>
      <c r="C114" s="38">
        <v>1</v>
      </c>
      <c r="D114" s="29" t="s">
        <v>13</v>
      </c>
      <c r="E114" s="38">
        <v>2</v>
      </c>
      <c r="F114" s="30" t="s">
        <v>11</v>
      </c>
      <c r="G114" s="39" t="s">
        <v>235</v>
      </c>
      <c r="H114" s="40" t="s">
        <v>236</v>
      </c>
      <c r="I114" s="28"/>
      <c r="J114" s="28"/>
    </row>
    <row r="115" spans="1:10">
      <c r="A115" s="29" t="s">
        <v>36</v>
      </c>
      <c r="B115" s="38">
        <v>8</v>
      </c>
      <c r="C115" s="38">
        <v>1</v>
      </c>
      <c r="D115" s="29" t="s">
        <v>7</v>
      </c>
      <c r="E115" s="38">
        <v>3</v>
      </c>
      <c r="F115" s="30" t="s">
        <v>11</v>
      </c>
      <c r="G115" s="39" t="s">
        <v>237</v>
      </c>
      <c r="H115" s="40" t="s">
        <v>232</v>
      </c>
      <c r="I115" s="28"/>
      <c r="J115" s="28"/>
    </row>
    <row r="116" spans="1:10">
      <c r="A116" s="29" t="s">
        <v>36</v>
      </c>
      <c r="B116" s="38">
        <v>8</v>
      </c>
      <c r="C116" s="38">
        <v>1</v>
      </c>
      <c r="D116" s="43" t="s">
        <v>7</v>
      </c>
      <c r="E116" s="38">
        <v>3</v>
      </c>
      <c r="F116" s="30" t="s">
        <v>23</v>
      </c>
      <c r="G116" s="39" t="s">
        <v>237</v>
      </c>
      <c r="H116" s="42" t="s">
        <v>182</v>
      </c>
      <c r="I116" s="28"/>
      <c r="J116" s="28"/>
    </row>
    <row r="117" spans="1:10" ht="27">
      <c r="A117" s="29" t="s">
        <v>36</v>
      </c>
      <c r="B117" s="38">
        <v>8</v>
      </c>
      <c r="C117" s="38">
        <v>1</v>
      </c>
      <c r="D117" s="29" t="s">
        <v>13</v>
      </c>
      <c r="E117" s="38">
        <v>3</v>
      </c>
      <c r="F117" s="30" t="s">
        <v>178</v>
      </c>
      <c r="G117" s="39" t="s">
        <v>237</v>
      </c>
      <c r="H117" s="40" t="s">
        <v>238</v>
      </c>
      <c r="I117" s="28"/>
      <c r="J117" s="28"/>
    </row>
    <row r="118" spans="1:10">
      <c r="A118" s="29" t="s">
        <v>36</v>
      </c>
      <c r="B118" s="38">
        <v>8</v>
      </c>
      <c r="C118" s="38">
        <v>2</v>
      </c>
      <c r="D118" s="29" t="s">
        <v>13</v>
      </c>
      <c r="E118" s="38">
        <v>2</v>
      </c>
      <c r="F118" s="30" t="s">
        <v>11</v>
      </c>
      <c r="G118" s="39" t="s">
        <v>239</v>
      </c>
      <c r="H118" s="40" t="s">
        <v>240</v>
      </c>
      <c r="I118" s="28"/>
      <c r="J118" s="28"/>
    </row>
    <row r="119" spans="1:10" ht="24.75">
      <c r="A119" s="29" t="s">
        <v>36</v>
      </c>
      <c r="B119" s="38">
        <v>8</v>
      </c>
      <c r="C119" s="38">
        <v>2</v>
      </c>
      <c r="D119" s="29" t="s">
        <v>7</v>
      </c>
      <c r="E119" s="38">
        <v>3</v>
      </c>
      <c r="F119" s="30" t="s">
        <v>23</v>
      </c>
      <c r="G119" s="39" t="s">
        <v>241</v>
      </c>
      <c r="H119" s="40" t="s">
        <v>182</v>
      </c>
      <c r="I119" s="28"/>
      <c r="J119" s="28"/>
    </row>
    <row r="120" spans="1:10" ht="24.75">
      <c r="A120" s="29" t="s">
        <v>36</v>
      </c>
      <c r="B120" s="38">
        <v>8</v>
      </c>
      <c r="C120" s="38">
        <v>2</v>
      </c>
      <c r="D120" s="29" t="s">
        <v>13</v>
      </c>
      <c r="E120" s="38">
        <v>3</v>
      </c>
      <c r="F120" s="30" t="s">
        <v>17</v>
      </c>
      <c r="G120" s="39" t="s">
        <v>241</v>
      </c>
      <c r="H120" s="40" t="s">
        <v>242</v>
      </c>
      <c r="I120" s="28"/>
      <c r="J120" s="28"/>
    </row>
    <row r="121" spans="1:10" ht="39.75">
      <c r="A121" s="29" t="s">
        <v>36</v>
      </c>
      <c r="B121" s="38">
        <v>8</v>
      </c>
      <c r="C121" s="38">
        <v>2</v>
      </c>
      <c r="D121" s="29" t="s">
        <v>13</v>
      </c>
      <c r="E121" s="38">
        <v>2</v>
      </c>
      <c r="F121" s="30" t="s">
        <v>243</v>
      </c>
      <c r="G121" s="39" t="s">
        <v>244</v>
      </c>
      <c r="H121" s="40" t="s">
        <v>245</v>
      </c>
      <c r="I121" s="28"/>
      <c r="J121" s="28"/>
    </row>
    <row r="122" spans="1:10">
      <c r="A122" s="29" t="s">
        <v>36</v>
      </c>
      <c r="B122" s="38">
        <v>8</v>
      </c>
      <c r="C122" s="38">
        <v>3</v>
      </c>
      <c r="D122" s="29" t="s">
        <v>7</v>
      </c>
      <c r="E122" s="38">
        <v>2</v>
      </c>
      <c r="F122" s="30" t="s">
        <v>11</v>
      </c>
      <c r="G122" s="39" t="s">
        <v>246</v>
      </c>
      <c r="H122" s="40" t="s">
        <v>247</v>
      </c>
      <c r="I122" s="28"/>
      <c r="J122" s="28"/>
    </row>
    <row r="123" spans="1:10">
      <c r="A123" s="29" t="s">
        <v>36</v>
      </c>
      <c r="B123" s="38">
        <v>8</v>
      </c>
      <c r="C123" s="38">
        <v>3</v>
      </c>
      <c r="D123" s="29" t="s">
        <v>13</v>
      </c>
      <c r="E123" s="38">
        <v>3</v>
      </c>
      <c r="F123" s="30" t="s">
        <v>11</v>
      </c>
      <c r="G123" s="39" t="s">
        <v>246</v>
      </c>
      <c r="H123" s="40" t="s">
        <v>248</v>
      </c>
      <c r="I123" s="28"/>
      <c r="J123" s="28"/>
    </row>
    <row r="124" spans="1:10">
      <c r="A124" s="29" t="s">
        <v>36</v>
      </c>
      <c r="B124" s="38">
        <v>8</v>
      </c>
      <c r="C124" s="38">
        <v>3</v>
      </c>
      <c r="D124" s="29" t="s">
        <v>19</v>
      </c>
      <c r="E124" s="38">
        <v>3</v>
      </c>
      <c r="F124" s="30" t="s">
        <v>11</v>
      </c>
      <c r="G124" s="39" t="s">
        <v>246</v>
      </c>
      <c r="H124" s="40" t="s">
        <v>249</v>
      </c>
      <c r="I124" s="28"/>
      <c r="J124" s="28"/>
    </row>
    <row r="125" spans="1:10" ht="24.75">
      <c r="A125" s="29" t="s">
        <v>36</v>
      </c>
      <c r="B125" s="38">
        <v>8</v>
      </c>
      <c r="C125" s="38">
        <v>3</v>
      </c>
      <c r="D125" s="29" t="s">
        <v>13</v>
      </c>
      <c r="E125" s="38">
        <v>2</v>
      </c>
      <c r="F125" s="30" t="s">
        <v>11</v>
      </c>
      <c r="G125" s="39" t="s">
        <v>250</v>
      </c>
      <c r="H125" s="40" t="s">
        <v>251</v>
      </c>
      <c r="I125" s="28"/>
      <c r="J125" s="28"/>
    </row>
    <row r="126" spans="1:10" ht="27">
      <c r="A126" s="29" t="s">
        <v>36</v>
      </c>
      <c r="B126" s="38">
        <v>8</v>
      </c>
      <c r="C126" s="38">
        <v>3</v>
      </c>
      <c r="D126" s="29" t="s">
        <v>7</v>
      </c>
      <c r="E126" s="38">
        <v>3</v>
      </c>
      <c r="F126" s="30" t="s">
        <v>252</v>
      </c>
      <c r="G126" s="39" t="s">
        <v>253</v>
      </c>
      <c r="H126" s="40" t="s">
        <v>254</v>
      </c>
      <c r="I126" s="28"/>
      <c r="J126" s="28"/>
    </row>
    <row r="127" spans="1:10">
      <c r="A127" s="29" t="s">
        <v>28</v>
      </c>
      <c r="B127" s="38">
        <v>8</v>
      </c>
      <c r="C127" s="38">
        <v>4</v>
      </c>
      <c r="D127" s="29" t="s">
        <v>7</v>
      </c>
      <c r="E127" s="38">
        <v>2</v>
      </c>
      <c r="F127" s="30" t="s">
        <v>23</v>
      </c>
      <c r="G127" s="39" t="s">
        <v>158</v>
      </c>
      <c r="H127" s="40" t="s">
        <v>255</v>
      </c>
      <c r="I127" s="28"/>
      <c r="J127" s="28"/>
    </row>
    <row r="128" spans="1:10">
      <c r="A128" s="29" t="s">
        <v>28</v>
      </c>
      <c r="B128" s="38">
        <v>8</v>
      </c>
      <c r="C128" s="38">
        <v>4</v>
      </c>
      <c r="D128" s="29" t="s">
        <v>7</v>
      </c>
      <c r="E128" s="38">
        <v>2</v>
      </c>
      <c r="F128" s="30" t="s">
        <v>23</v>
      </c>
      <c r="G128" s="39" t="s">
        <v>256</v>
      </c>
      <c r="H128" s="40" t="s">
        <v>257</v>
      </c>
      <c r="I128" s="28"/>
      <c r="J128" s="28"/>
    </row>
    <row r="129" spans="1:10">
      <c r="A129" s="29" t="s">
        <v>28</v>
      </c>
      <c r="B129" s="38">
        <v>8</v>
      </c>
      <c r="C129" s="38">
        <v>4</v>
      </c>
      <c r="D129" s="29" t="s">
        <v>7</v>
      </c>
      <c r="E129" s="38">
        <v>2</v>
      </c>
      <c r="F129" s="30" t="s">
        <v>17</v>
      </c>
      <c r="G129" s="39" t="s">
        <v>158</v>
      </c>
      <c r="H129" s="40" t="s">
        <v>258</v>
      </c>
      <c r="I129" s="28"/>
      <c r="J129" s="28"/>
    </row>
    <row r="130" spans="1:10">
      <c r="A130" s="29" t="s">
        <v>28</v>
      </c>
      <c r="B130" s="38">
        <v>8</v>
      </c>
      <c r="C130" s="38">
        <v>4</v>
      </c>
      <c r="D130" s="29" t="s">
        <v>10</v>
      </c>
      <c r="E130" s="38">
        <v>2</v>
      </c>
      <c r="F130" s="30" t="s">
        <v>8</v>
      </c>
      <c r="G130" s="39" t="s">
        <v>158</v>
      </c>
      <c r="H130" s="40" t="s">
        <v>259</v>
      </c>
      <c r="I130" s="28"/>
      <c r="J130" s="28"/>
    </row>
    <row r="131" spans="1:10">
      <c r="A131" s="29" t="s">
        <v>28</v>
      </c>
      <c r="B131" s="38">
        <v>8</v>
      </c>
      <c r="C131" s="38">
        <v>4</v>
      </c>
      <c r="D131" s="29" t="s">
        <v>7</v>
      </c>
      <c r="E131" s="38">
        <v>2</v>
      </c>
      <c r="F131" s="30" t="s">
        <v>23</v>
      </c>
      <c r="G131" s="39" t="s">
        <v>158</v>
      </c>
      <c r="H131" s="40" t="s">
        <v>157</v>
      </c>
      <c r="I131" s="28"/>
      <c r="J131" s="28"/>
    </row>
    <row r="132" spans="1:10">
      <c r="A132" s="29" t="s">
        <v>24</v>
      </c>
      <c r="B132" s="38">
        <v>8</v>
      </c>
      <c r="C132" s="38">
        <v>2</v>
      </c>
      <c r="D132" s="29" t="s">
        <v>7</v>
      </c>
      <c r="E132" s="60">
        <v>3</v>
      </c>
      <c r="F132" s="30" t="s">
        <v>23</v>
      </c>
      <c r="G132" s="39" t="s">
        <v>260</v>
      </c>
      <c r="H132" s="40" t="s">
        <v>151</v>
      </c>
      <c r="I132" s="28"/>
      <c r="J132" s="28"/>
    </row>
    <row r="133" spans="1:10">
      <c r="A133" s="29" t="s">
        <v>24</v>
      </c>
      <c r="B133" s="38">
        <v>8</v>
      </c>
      <c r="C133" s="38">
        <v>2</v>
      </c>
      <c r="D133" s="29" t="s">
        <v>13</v>
      </c>
      <c r="E133" s="60">
        <v>2</v>
      </c>
      <c r="F133" s="30" t="s">
        <v>17</v>
      </c>
      <c r="G133" s="39" t="s">
        <v>260</v>
      </c>
      <c r="H133" s="40" t="s">
        <v>261</v>
      </c>
      <c r="I133" s="28"/>
      <c r="J133" s="28"/>
    </row>
    <row r="134" spans="1:10">
      <c r="A134" s="29" t="s">
        <v>24</v>
      </c>
      <c r="B134" s="38">
        <v>8</v>
      </c>
      <c r="C134" s="38">
        <v>4</v>
      </c>
      <c r="D134" s="29" t="s">
        <v>7</v>
      </c>
      <c r="E134" s="60">
        <v>3</v>
      </c>
      <c r="F134" s="30" t="s">
        <v>23</v>
      </c>
      <c r="G134" s="39" t="s">
        <v>262</v>
      </c>
      <c r="H134" s="42" t="s">
        <v>257</v>
      </c>
      <c r="I134" s="28"/>
      <c r="J134" s="28"/>
    </row>
    <row r="135" spans="1:10" ht="15" customHeight="1">
      <c r="A135" s="52"/>
      <c r="B135" s="48">
        <v>9</v>
      </c>
      <c r="C135" s="48">
        <v>2</v>
      </c>
      <c r="D135" s="29" t="s">
        <v>16</v>
      </c>
      <c r="E135" s="50">
        <v>5</v>
      </c>
      <c r="F135" s="49"/>
      <c r="G135" s="51" t="s">
        <v>263</v>
      </c>
      <c r="H135" s="51" t="s">
        <v>264</v>
      </c>
      <c r="I135" s="48"/>
      <c r="J135" s="48"/>
    </row>
    <row r="136" spans="1:10">
      <c r="A136" s="29" t="s">
        <v>21</v>
      </c>
      <c r="B136" s="38">
        <v>9</v>
      </c>
      <c r="C136" s="38">
        <v>1</v>
      </c>
      <c r="D136" s="29" t="s">
        <v>13</v>
      </c>
      <c r="E136" s="38">
        <v>1</v>
      </c>
      <c r="F136" s="30" t="s">
        <v>11</v>
      </c>
      <c r="G136" s="39" t="s">
        <v>265</v>
      </c>
      <c r="H136" s="40" t="s">
        <v>266</v>
      </c>
      <c r="I136" s="28"/>
      <c r="J136" s="28"/>
    </row>
    <row r="137" spans="1:10">
      <c r="A137" s="29" t="s">
        <v>21</v>
      </c>
      <c r="B137" s="38">
        <v>9</v>
      </c>
      <c r="C137" s="38">
        <v>1</v>
      </c>
      <c r="D137" s="29" t="s">
        <v>7</v>
      </c>
      <c r="E137" s="38">
        <v>2</v>
      </c>
      <c r="F137" s="30" t="s">
        <v>11</v>
      </c>
      <c r="G137" s="39" t="s">
        <v>265</v>
      </c>
      <c r="H137" s="40" t="s">
        <v>267</v>
      </c>
      <c r="I137" s="28"/>
      <c r="J137" s="28"/>
    </row>
    <row r="138" spans="1:10">
      <c r="A138" s="29" t="s">
        <v>21</v>
      </c>
      <c r="B138" s="38">
        <v>9</v>
      </c>
      <c r="C138" s="38">
        <v>4</v>
      </c>
      <c r="D138" s="29" t="s">
        <v>7</v>
      </c>
      <c r="E138" s="38">
        <v>2</v>
      </c>
      <c r="F138" s="30" t="s">
        <v>11</v>
      </c>
      <c r="G138" s="39" t="s">
        <v>268</v>
      </c>
      <c r="H138" s="40" t="s">
        <v>269</v>
      </c>
      <c r="I138" s="28"/>
      <c r="J138" s="28"/>
    </row>
    <row r="139" spans="1:10">
      <c r="A139" s="29" t="s">
        <v>26</v>
      </c>
      <c r="B139" s="38">
        <v>9</v>
      </c>
      <c r="C139" s="38">
        <v>4</v>
      </c>
      <c r="D139" s="29" t="s">
        <v>13</v>
      </c>
      <c r="E139" s="38">
        <v>2</v>
      </c>
      <c r="F139" s="30" t="s">
        <v>11</v>
      </c>
      <c r="G139" s="39" t="s">
        <v>270</v>
      </c>
      <c r="H139" s="40" t="s">
        <v>271</v>
      </c>
      <c r="I139" s="28"/>
      <c r="J139" s="28"/>
    </row>
    <row r="140" spans="1:10">
      <c r="A140" s="29" t="s">
        <v>26</v>
      </c>
      <c r="B140" s="38">
        <v>9</v>
      </c>
      <c r="C140" s="38">
        <v>4</v>
      </c>
      <c r="D140" s="29" t="s">
        <v>7</v>
      </c>
      <c r="E140" s="38">
        <v>2</v>
      </c>
      <c r="F140" s="30" t="s">
        <v>23</v>
      </c>
      <c r="G140" s="39" t="s">
        <v>272</v>
      </c>
      <c r="H140" s="40" t="s">
        <v>273</v>
      </c>
      <c r="I140" s="28"/>
      <c r="J140" s="28"/>
    </row>
    <row r="141" spans="1:10">
      <c r="A141" s="29" t="s">
        <v>9</v>
      </c>
      <c r="B141" s="38">
        <v>9</v>
      </c>
      <c r="C141" s="38">
        <v>4</v>
      </c>
      <c r="D141" s="29" t="s">
        <v>13</v>
      </c>
      <c r="E141" s="38">
        <v>4</v>
      </c>
      <c r="F141" s="30" t="s">
        <v>11</v>
      </c>
      <c r="G141" s="39" t="s">
        <v>103</v>
      </c>
      <c r="H141" s="40" t="s">
        <v>104</v>
      </c>
      <c r="I141" s="28"/>
      <c r="J141" s="28"/>
    </row>
    <row r="142" spans="1:10">
      <c r="A142" s="29" t="s">
        <v>9</v>
      </c>
      <c r="B142" s="38">
        <v>9</v>
      </c>
      <c r="C142" s="38">
        <v>4</v>
      </c>
      <c r="D142" s="29" t="s">
        <v>7</v>
      </c>
      <c r="E142" s="38">
        <v>3</v>
      </c>
      <c r="F142" s="30" t="s">
        <v>8</v>
      </c>
      <c r="G142" s="39" t="s">
        <v>103</v>
      </c>
      <c r="H142" s="40" t="s">
        <v>274</v>
      </c>
      <c r="I142" s="28"/>
      <c r="J142" s="28"/>
    </row>
    <row r="143" spans="1:10">
      <c r="A143" s="29" t="s">
        <v>9</v>
      </c>
      <c r="B143" s="38">
        <v>9</v>
      </c>
      <c r="C143" s="38">
        <v>4</v>
      </c>
      <c r="D143" s="29" t="s">
        <v>7</v>
      </c>
      <c r="E143" s="38">
        <v>4</v>
      </c>
      <c r="F143" s="30" t="s">
        <v>23</v>
      </c>
      <c r="G143" s="39" t="s">
        <v>275</v>
      </c>
      <c r="H143" s="40" t="s">
        <v>276</v>
      </c>
      <c r="I143" s="28"/>
      <c r="J143" s="28"/>
    </row>
    <row r="144" spans="1:10">
      <c r="A144" s="29" t="s">
        <v>9</v>
      </c>
      <c r="B144" s="38">
        <v>9</v>
      </c>
      <c r="C144" s="38">
        <v>4</v>
      </c>
      <c r="D144" s="29" t="s">
        <v>7</v>
      </c>
      <c r="E144" s="38">
        <v>2</v>
      </c>
      <c r="F144" s="30" t="s">
        <v>11</v>
      </c>
      <c r="G144" s="39" t="s">
        <v>277</v>
      </c>
      <c r="H144" s="40" t="s">
        <v>278</v>
      </c>
      <c r="I144" s="28"/>
      <c r="J144" s="28"/>
    </row>
    <row r="145" spans="1:10">
      <c r="A145" s="29" t="s">
        <v>9</v>
      </c>
      <c r="B145" s="38">
        <v>9</v>
      </c>
      <c r="C145" s="38">
        <v>4</v>
      </c>
      <c r="D145" s="29" t="s">
        <v>13</v>
      </c>
      <c r="E145" s="38">
        <v>3</v>
      </c>
      <c r="F145" s="30" t="s">
        <v>11</v>
      </c>
      <c r="G145" s="39" t="s">
        <v>279</v>
      </c>
      <c r="H145" s="40" t="s">
        <v>280</v>
      </c>
      <c r="I145" s="28"/>
      <c r="J145" s="28"/>
    </row>
    <row r="146" spans="1:10" ht="25.5">
      <c r="A146" s="29" t="s">
        <v>38</v>
      </c>
      <c r="B146" s="38">
        <v>9</v>
      </c>
      <c r="C146" s="38">
        <v>1</v>
      </c>
      <c r="D146" s="29" t="s">
        <v>7</v>
      </c>
      <c r="E146" s="59">
        <v>1</v>
      </c>
      <c r="F146" s="30" t="s">
        <v>25</v>
      </c>
      <c r="G146" s="39" t="s">
        <v>281</v>
      </c>
      <c r="H146" s="40" t="s">
        <v>110</v>
      </c>
      <c r="I146" s="28"/>
      <c r="J146" s="28"/>
    </row>
    <row r="147" spans="1:10" ht="25.5">
      <c r="A147" s="29" t="s">
        <v>38</v>
      </c>
      <c r="B147" s="38">
        <v>9</v>
      </c>
      <c r="C147" s="38">
        <v>1</v>
      </c>
      <c r="D147" s="29" t="s">
        <v>7</v>
      </c>
      <c r="E147" s="59">
        <v>1</v>
      </c>
      <c r="F147" s="30" t="s">
        <v>282</v>
      </c>
      <c r="G147" s="39" t="s">
        <v>281</v>
      </c>
      <c r="H147" s="40" t="s">
        <v>112</v>
      </c>
      <c r="I147" s="28"/>
      <c r="J147" s="28"/>
    </row>
    <row r="148" spans="1:10" ht="25.5">
      <c r="A148" s="29" t="s">
        <v>38</v>
      </c>
      <c r="B148" s="38">
        <v>9</v>
      </c>
      <c r="C148" s="38">
        <v>1</v>
      </c>
      <c r="D148" s="29" t="s">
        <v>7</v>
      </c>
      <c r="E148" s="59">
        <v>3</v>
      </c>
      <c r="F148" s="30" t="s">
        <v>23</v>
      </c>
      <c r="G148" s="39" t="s">
        <v>281</v>
      </c>
      <c r="H148" s="40" t="s">
        <v>80</v>
      </c>
      <c r="I148" s="28"/>
      <c r="J148" s="28"/>
    </row>
    <row r="149" spans="1:10">
      <c r="A149" s="29" t="s">
        <v>38</v>
      </c>
      <c r="B149" s="38">
        <v>9</v>
      </c>
      <c r="C149" s="38">
        <v>2</v>
      </c>
      <c r="D149" s="29" t="s">
        <v>7</v>
      </c>
      <c r="E149" s="59">
        <v>4</v>
      </c>
      <c r="F149" s="30" t="s">
        <v>17</v>
      </c>
      <c r="G149" s="39" t="s">
        <v>283</v>
      </c>
      <c r="H149" s="40" t="s">
        <v>284</v>
      </c>
      <c r="I149" s="28"/>
      <c r="J149" s="28"/>
    </row>
    <row r="150" spans="1:10">
      <c r="A150" s="43" t="s">
        <v>15</v>
      </c>
      <c r="B150" s="44">
        <v>9</v>
      </c>
      <c r="C150" s="44">
        <v>1</v>
      </c>
      <c r="D150" s="43" t="s">
        <v>7</v>
      </c>
      <c r="E150" s="44">
        <v>3</v>
      </c>
      <c r="F150" s="43" t="s">
        <v>23</v>
      </c>
      <c r="G150" s="45" t="s">
        <v>285</v>
      </c>
      <c r="H150" s="45" t="s">
        <v>286</v>
      </c>
      <c r="I150" s="46"/>
      <c r="J150" s="46"/>
    </row>
    <row r="151" spans="1:10">
      <c r="A151" s="43" t="s">
        <v>15</v>
      </c>
      <c r="B151" s="44">
        <v>9</v>
      </c>
      <c r="C151" s="44">
        <v>2</v>
      </c>
      <c r="D151" s="43" t="s">
        <v>10</v>
      </c>
      <c r="E151" s="44">
        <v>3</v>
      </c>
      <c r="F151" s="43" t="s">
        <v>287</v>
      </c>
      <c r="G151" s="45" t="s">
        <v>288</v>
      </c>
      <c r="H151" s="45" t="s">
        <v>289</v>
      </c>
      <c r="I151" s="46"/>
      <c r="J151" s="46"/>
    </row>
    <row r="152" spans="1:10">
      <c r="A152" s="43" t="s">
        <v>15</v>
      </c>
      <c r="B152" s="44">
        <v>9</v>
      </c>
      <c r="C152" s="44">
        <v>3</v>
      </c>
      <c r="D152" s="43" t="s">
        <v>13</v>
      </c>
      <c r="E152" s="44">
        <v>3</v>
      </c>
      <c r="F152" s="43" t="s">
        <v>290</v>
      </c>
      <c r="G152" s="45" t="s">
        <v>291</v>
      </c>
      <c r="H152" s="45" t="s">
        <v>292</v>
      </c>
      <c r="I152" s="46"/>
      <c r="J152" s="46"/>
    </row>
    <row r="153" spans="1:10">
      <c r="A153" s="29" t="s">
        <v>135</v>
      </c>
      <c r="B153" s="38">
        <v>9</v>
      </c>
      <c r="C153" s="38">
        <v>4</v>
      </c>
      <c r="D153" s="29" t="s">
        <v>7</v>
      </c>
      <c r="E153" s="59">
        <v>1</v>
      </c>
      <c r="F153" s="30" t="s">
        <v>11</v>
      </c>
      <c r="G153" s="39" t="s">
        <v>293</v>
      </c>
      <c r="H153" s="40" t="s">
        <v>294</v>
      </c>
      <c r="I153" s="28"/>
      <c r="J153" s="28"/>
    </row>
    <row r="154" spans="1:10">
      <c r="A154" s="29" t="s">
        <v>135</v>
      </c>
      <c r="B154" s="38">
        <v>9</v>
      </c>
      <c r="C154" s="38">
        <v>4</v>
      </c>
      <c r="D154" s="29" t="s">
        <v>7</v>
      </c>
      <c r="E154" s="59">
        <v>2</v>
      </c>
      <c r="F154" s="30" t="s">
        <v>8</v>
      </c>
      <c r="G154" s="39" t="s">
        <v>293</v>
      </c>
      <c r="H154" s="40" t="s">
        <v>295</v>
      </c>
      <c r="I154" s="28"/>
      <c r="J154" s="28"/>
    </row>
    <row r="155" spans="1:10">
      <c r="A155" s="29" t="s">
        <v>135</v>
      </c>
      <c r="B155" s="38">
        <v>9</v>
      </c>
      <c r="C155" s="38">
        <v>4</v>
      </c>
      <c r="D155" s="29" t="s">
        <v>13</v>
      </c>
      <c r="E155" s="59">
        <v>2</v>
      </c>
      <c r="F155" s="30" t="s">
        <v>29</v>
      </c>
      <c r="G155" s="39" t="s">
        <v>293</v>
      </c>
      <c r="H155" s="40" t="s">
        <v>296</v>
      </c>
      <c r="I155" s="28"/>
      <c r="J155" s="28"/>
    </row>
    <row r="156" spans="1:10">
      <c r="A156" s="29" t="s">
        <v>135</v>
      </c>
      <c r="B156" s="38">
        <v>9</v>
      </c>
      <c r="C156" s="38">
        <v>4</v>
      </c>
      <c r="D156" s="29" t="s">
        <v>7</v>
      </c>
      <c r="E156" s="59">
        <v>1</v>
      </c>
      <c r="F156" s="30" t="s">
        <v>11</v>
      </c>
      <c r="G156" s="39" t="s">
        <v>297</v>
      </c>
      <c r="H156" s="40" t="s">
        <v>294</v>
      </c>
      <c r="I156" s="28"/>
      <c r="J156" s="28"/>
    </row>
    <row r="157" spans="1:10">
      <c r="A157" s="29" t="s">
        <v>135</v>
      </c>
      <c r="B157" s="38">
        <v>9</v>
      </c>
      <c r="C157" s="38">
        <v>4</v>
      </c>
      <c r="D157" s="29" t="s">
        <v>7</v>
      </c>
      <c r="E157" s="59">
        <v>2</v>
      </c>
      <c r="F157" s="30" t="s">
        <v>8</v>
      </c>
      <c r="G157" s="39" t="s">
        <v>297</v>
      </c>
      <c r="H157" s="40" t="s">
        <v>295</v>
      </c>
      <c r="I157" s="28"/>
      <c r="J157" s="28"/>
    </row>
    <row r="158" spans="1:10">
      <c r="A158" s="29" t="s">
        <v>135</v>
      </c>
      <c r="B158" s="38">
        <v>9</v>
      </c>
      <c r="C158" s="38">
        <v>4</v>
      </c>
      <c r="D158" s="29" t="s">
        <v>13</v>
      </c>
      <c r="E158" s="59">
        <v>2</v>
      </c>
      <c r="F158" s="30" t="s">
        <v>17</v>
      </c>
      <c r="G158" s="39" t="s">
        <v>297</v>
      </c>
      <c r="H158" s="40" t="s">
        <v>298</v>
      </c>
      <c r="I158" s="28"/>
      <c r="J158" s="28"/>
    </row>
    <row r="159" spans="1:10" ht="24.75">
      <c r="A159" s="29" t="s">
        <v>40</v>
      </c>
      <c r="B159" s="38">
        <v>9</v>
      </c>
      <c r="C159" s="38">
        <v>2</v>
      </c>
      <c r="D159" s="29" t="s">
        <v>13</v>
      </c>
      <c r="E159" s="38">
        <v>3</v>
      </c>
      <c r="F159" s="30" t="s">
        <v>17</v>
      </c>
      <c r="G159" s="39" t="s">
        <v>299</v>
      </c>
      <c r="H159" s="40" t="s">
        <v>300</v>
      </c>
      <c r="I159" s="28"/>
      <c r="J159" s="28"/>
    </row>
    <row r="160" spans="1:10">
      <c r="A160" s="29" t="s">
        <v>40</v>
      </c>
      <c r="B160" s="38">
        <v>9</v>
      </c>
      <c r="C160" s="38">
        <v>2</v>
      </c>
      <c r="D160" s="29" t="s">
        <v>7</v>
      </c>
      <c r="E160" s="38">
        <v>3</v>
      </c>
      <c r="F160" s="30" t="s">
        <v>23</v>
      </c>
      <c r="G160" s="39" t="s">
        <v>301</v>
      </c>
      <c r="H160" s="40" t="s">
        <v>302</v>
      </c>
      <c r="I160" s="28"/>
      <c r="J160" s="28"/>
    </row>
    <row r="161" spans="1:10">
      <c r="A161" s="29" t="s">
        <v>40</v>
      </c>
      <c r="B161" s="38">
        <v>9</v>
      </c>
      <c r="C161" s="38">
        <v>2</v>
      </c>
      <c r="D161" s="29" t="s">
        <v>7</v>
      </c>
      <c r="E161" s="38">
        <v>3</v>
      </c>
      <c r="F161" s="30" t="s">
        <v>11</v>
      </c>
      <c r="G161" s="39" t="s">
        <v>301</v>
      </c>
      <c r="H161" s="40" t="s">
        <v>303</v>
      </c>
      <c r="I161" s="28"/>
      <c r="J161" s="28"/>
    </row>
    <row r="162" spans="1:10">
      <c r="A162" s="29" t="s">
        <v>40</v>
      </c>
      <c r="B162" s="38">
        <v>9</v>
      </c>
      <c r="C162" s="38">
        <v>2</v>
      </c>
      <c r="D162" s="29" t="s">
        <v>7</v>
      </c>
      <c r="E162" s="38">
        <v>3</v>
      </c>
      <c r="F162" s="30" t="s">
        <v>23</v>
      </c>
      <c r="G162" s="39" t="s">
        <v>304</v>
      </c>
      <c r="H162" s="40" t="s">
        <v>305</v>
      </c>
      <c r="I162" s="28"/>
      <c r="J162" s="28"/>
    </row>
    <row r="163" spans="1:10">
      <c r="A163" s="29" t="s">
        <v>12</v>
      </c>
      <c r="B163" s="38">
        <v>9</v>
      </c>
      <c r="C163" s="38">
        <v>1</v>
      </c>
      <c r="D163" s="29" t="s">
        <v>13</v>
      </c>
      <c r="E163" s="38">
        <v>2</v>
      </c>
      <c r="F163" s="30" t="s">
        <v>14</v>
      </c>
      <c r="G163" s="39" t="s">
        <v>306</v>
      </c>
      <c r="H163" s="40" t="s">
        <v>307</v>
      </c>
      <c r="I163" s="28"/>
      <c r="J163" s="28"/>
    </row>
    <row r="164" spans="1:10" ht="24.75">
      <c r="A164" s="29" t="s">
        <v>12</v>
      </c>
      <c r="B164" s="38">
        <v>9</v>
      </c>
      <c r="C164" s="38">
        <v>2</v>
      </c>
      <c r="D164" s="29" t="s">
        <v>13</v>
      </c>
      <c r="E164" s="38">
        <v>2</v>
      </c>
      <c r="F164" s="30" t="s">
        <v>145</v>
      </c>
      <c r="G164" s="39" t="s">
        <v>308</v>
      </c>
      <c r="H164" s="40" t="s">
        <v>309</v>
      </c>
      <c r="I164" s="28"/>
      <c r="J164" s="28"/>
    </row>
    <row r="165" spans="1:10" ht="24.75">
      <c r="A165" s="29" t="s">
        <v>12</v>
      </c>
      <c r="B165" s="38">
        <v>9</v>
      </c>
      <c r="C165" s="38">
        <v>2</v>
      </c>
      <c r="D165" s="29" t="s">
        <v>13</v>
      </c>
      <c r="E165" s="38">
        <v>3</v>
      </c>
      <c r="F165" s="30" t="s">
        <v>35</v>
      </c>
      <c r="G165" s="39" t="s">
        <v>308</v>
      </c>
      <c r="H165" s="40" t="s">
        <v>310</v>
      </c>
      <c r="I165" s="28"/>
      <c r="J165" s="28"/>
    </row>
    <row r="166" spans="1:10" ht="24.75">
      <c r="A166" s="29" t="s">
        <v>12</v>
      </c>
      <c r="B166" s="38">
        <v>9</v>
      </c>
      <c r="C166" s="38">
        <v>4</v>
      </c>
      <c r="D166" s="29" t="s">
        <v>7</v>
      </c>
      <c r="E166" s="38">
        <v>2</v>
      </c>
      <c r="F166" s="30" t="s">
        <v>35</v>
      </c>
      <c r="G166" s="39" t="s">
        <v>311</v>
      </c>
      <c r="H166" s="40" t="s">
        <v>312</v>
      </c>
      <c r="I166" s="28"/>
      <c r="J166" s="28"/>
    </row>
    <row r="167" spans="1:10">
      <c r="A167" s="29" t="s">
        <v>34</v>
      </c>
      <c r="B167" s="38">
        <v>9</v>
      </c>
      <c r="C167" s="38">
        <v>4</v>
      </c>
      <c r="D167" s="29" t="s">
        <v>7</v>
      </c>
      <c r="E167" s="38">
        <v>1</v>
      </c>
      <c r="F167" s="30" t="s">
        <v>39</v>
      </c>
      <c r="G167" s="39" t="s">
        <v>313</v>
      </c>
      <c r="H167" s="40" t="s">
        <v>314</v>
      </c>
      <c r="I167" s="28"/>
      <c r="J167" s="28"/>
    </row>
    <row r="168" spans="1:10">
      <c r="A168" s="29" t="s">
        <v>32</v>
      </c>
      <c r="B168" s="38">
        <v>9</v>
      </c>
      <c r="C168" s="38">
        <v>4</v>
      </c>
      <c r="D168" s="29" t="s">
        <v>7</v>
      </c>
      <c r="E168" s="38">
        <v>1</v>
      </c>
      <c r="F168" s="30" t="s">
        <v>23</v>
      </c>
      <c r="G168" s="39" t="s">
        <v>315</v>
      </c>
      <c r="H168" s="40" t="s">
        <v>316</v>
      </c>
      <c r="I168" s="28"/>
      <c r="J168" s="28"/>
    </row>
    <row r="169" spans="1:10">
      <c r="A169" s="29" t="s">
        <v>32</v>
      </c>
      <c r="B169" s="38">
        <v>9</v>
      </c>
      <c r="C169" s="38">
        <v>4</v>
      </c>
      <c r="D169" s="29" t="s">
        <v>13</v>
      </c>
      <c r="E169" s="38">
        <v>2</v>
      </c>
      <c r="F169" s="30" t="s">
        <v>317</v>
      </c>
      <c r="G169" s="39" t="s">
        <v>315</v>
      </c>
      <c r="H169" s="40" t="s">
        <v>318</v>
      </c>
      <c r="I169" s="28"/>
      <c r="J169" s="28"/>
    </row>
    <row r="170" spans="1:10">
      <c r="A170" s="29" t="s">
        <v>32</v>
      </c>
      <c r="B170" s="38">
        <v>9</v>
      </c>
      <c r="C170" s="38">
        <v>4</v>
      </c>
      <c r="D170" s="29" t="s">
        <v>7</v>
      </c>
      <c r="E170" s="38">
        <v>2</v>
      </c>
      <c r="F170" s="30" t="s">
        <v>23</v>
      </c>
      <c r="G170" s="39" t="s">
        <v>319</v>
      </c>
      <c r="H170" s="40" t="s">
        <v>320</v>
      </c>
      <c r="I170" s="28"/>
      <c r="J170" s="28"/>
    </row>
    <row r="171" spans="1:10">
      <c r="A171" s="29" t="s">
        <v>32</v>
      </c>
      <c r="B171" s="38">
        <v>9</v>
      </c>
      <c r="C171" s="38">
        <v>4</v>
      </c>
      <c r="D171" s="29" t="s">
        <v>7</v>
      </c>
      <c r="E171" s="38">
        <v>3</v>
      </c>
      <c r="F171" s="30" t="s">
        <v>321</v>
      </c>
      <c r="G171" s="39" t="s">
        <v>322</v>
      </c>
      <c r="H171" s="40" t="s">
        <v>323</v>
      </c>
      <c r="I171" s="28"/>
      <c r="J171" s="28"/>
    </row>
    <row r="172" spans="1:10" ht="24.75">
      <c r="A172" s="29" t="s">
        <v>32</v>
      </c>
      <c r="B172" s="38">
        <v>9</v>
      </c>
      <c r="C172" s="38">
        <v>4</v>
      </c>
      <c r="D172" s="29" t="s">
        <v>13</v>
      </c>
      <c r="E172" s="38">
        <v>3</v>
      </c>
      <c r="F172" s="30" t="s">
        <v>17</v>
      </c>
      <c r="G172" s="39" t="s">
        <v>324</v>
      </c>
      <c r="H172" s="40" t="s">
        <v>325</v>
      </c>
      <c r="I172" s="28"/>
      <c r="J172" s="28"/>
    </row>
    <row r="173" spans="1:10" ht="47.25">
      <c r="A173" s="43" t="s">
        <v>36</v>
      </c>
      <c r="B173" s="38">
        <v>9</v>
      </c>
      <c r="C173" s="38">
        <v>2</v>
      </c>
      <c r="D173" s="29" t="s">
        <v>7</v>
      </c>
      <c r="E173" s="38"/>
      <c r="F173" s="30" t="s">
        <v>23</v>
      </c>
      <c r="G173" s="39" t="s">
        <v>326</v>
      </c>
      <c r="H173" s="40" t="s">
        <v>327</v>
      </c>
      <c r="I173" s="28"/>
      <c r="J173" s="28"/>
    </row>
    <row r="174" spans="1:10">
      <c r="A174" s="43" t="s">
        <v>36</v>
      </c>
      <c r="B174" s="38">
        <v>9</v>
      </c>
      <c r="C174" s="38">
        <v>2</v>
      </c>
      <c r="D174" s="29" t="s">
        <v>7</v>
      </c>
      <c r="E174" s="38"/>
      <c r="F174" s="30" t="s">
        <v>23</v>
      </c>
      <c r="G174" s="39" t="s">
        <v>328</v>
      </c>
      <c r="H174" s="40" t="s">
        <v>329</v>
      </c>
      <c r="I174" s="28"/>
      <c r="J174" s="28"/>
    </row>
    <row r="175" spans="1:10">
      <c r="A175" s="43" t="s">
        <v>36</v>
      </c>
      <c r="B175" s="38">
        <v>9</v>
      </c>
      <c r="C175" s="38">
        <v>3</v>
      </c>
      <c r="D175" s="29" t="s">
        <v>13</v>
      </c>
      <c r="E175" s="38"/>
      <c r="F175" s="30" t="s">
        <v>17</v>
      </c>
      <c r="G175" s="39" t="s">
        <v>330</v>
      </c>
      <c r="H175" s="40" t="s">
        <v>331</v>
      </c>
      <c r="I175" s="28"/>
      <c r="J175" s="28"/>
    </row>
    <row r="176" spans="1:10">
      <c r="A176" s="29" t="s">
        <v>28</v>
      </c>
      <c r="B176" s="38">
        <v>9</v>
      </c>
      <c r="C176" s="38">
        <v>4</v>
      </c>
      <c r="D176" s="29" t="s">
        <v>7</v>
      </c>
      <c r="E176" s="38">
        <v>3</v>
      </c>
      <c r="F176" s="30" t="s">
        <v>23</v>
      </c>
      <c r="G176" s="39" t="s">
        <v>332</v>
      </c>
      <c r="H176" s="40" t="s">
        <v>333</v>
      </c>
      <c r="I176" s="28"/>
      <c r="J176" s="28"/>
    </row>
    <row r="177" spans="1:10" ht="27">
      <c r="A177" s="29" t="s">
        <v>28</v>
      </c>
      <c r="B177" s="38">
        <v>9</v>
      </c>
      <c r="C177" s="38">
        <v>4</v>
      </c>
      <c r="D177" s="29" t="s">
        <v>7</v>
      </c>
      <c r="E177" s="38">
        <v>2</v>
      </c>
      <c r="F177" s="30" t="s">
        <v>334</v>
      </c>
      <c r="G177" s="39" t="s">
        <v>158</v>
      </c>
      <c r="H177" s="40" t="s">
        <v>335</v>
      </c>
      <c r="I177" s="28"/>
      <c r="J177" s="28"/>
    </row>
    <row r="178" spans="1:10" ht="27">
      <c r="A178" s="29" t="s">
        <v>28</v>
      </c>
      <c r="B178" s="38">
        <v>9</v>
      </c>
      <c r="C178" s="38">
        <v>4</v>
      </c>
      <c r="D178" s="29" t="s">
        <v>7</v>
      </c>
      <c r="E178" s="38">
        <v>3</v>
      </c>
      <c r="F178" s="30" t="s">
        <v>336</v>
      </c>
      <c r="G178" s="39" t="s">
        <v>158</v>
      </c>
      <c r="H178" s="40" t="s">
        <v>337</v>
      </c>
      <c r="I178" s="28"/>
      <c r="J178" s="28"/>
    </row>
    <row r="179" spans="1:10">
      <c r="A179" s="29" t="s">
        <v>28</v>
      </c>
      <c r="B179" s="38">
        <v>9</v>
      </c>
      <c r="C179" s="38">
        <v>4</v>
      </c>
      <c r="D179" s="29" t="s">
        <v>22</v>
      </c>
      <c r="E179" s="38">
        <v>3</v>
      </c>
      <c r="F179" s="30" t="s">
        <v>23</v>
      </c>
      <c r="G179" s="39" t="s">
        <v>158</v>
      </c>
      <c r="H179" s="40" t="s">
        <v>338</v>
      </c>
      <c r="I179" s="28"/>
      <c r="J179" s="28"/>
    </row>
    <row r="180" spans="1:10">
      <c r="A180" s="29" t="s">
        <v>28</v>
      </c>
      <c r="B180" s="38">
        <v>9</v>
      </c>
      <c r="C180" s="38">
        <v>4</v>
      </c>
      <c r="D180" s="29" t="s">
        <v>10</v>
      </c>
      <c r="E180" s="38">
        <v>3</v>
      </c>
      <c r="F180" s="30" t="s">
        <v>8</v>
      </c>
      <c r="G180" s="39" t="s">
        <v>158</v>
      </c>
      <c r="H180" s="40" t="s">
        <v>259</v>
      </c>
      <c r="I180" s="28"/>
      <c r="J180" s="28"/>
    </row>
    <row r="181" spans="1:10" ht="25.5">
      <c r="A181" s="29" t="s">
        <v>24</v>
      </c>
      <c r="B181" s="38">
        <v>9</v>
      </c>
      <c r="C181" s="38">
        <v>2</v>
      </c>
      <c r="D181" s="29" t="s">
        <v>7</v>
      </c>
      <c r="E181" s="60">
        <v>4</v>
      </c>
      <c r="F181" s="30" t="s">
        <v>23</v>
      </c>
      <c r="G181" s="39" t="s">
        <v>339</v>
      </c>
      <c r="H181" s="40" t="s">
        <v>162</v>
      </c>
      <c r="I181" s="28"/>
      <c r="J181" s="28"/>
    </row>
    <row r="182" spans="1:10" ht="25.5">
      <c r="A182" s="29" t="s">
        <v>24</v>
      </c>
      <c r="B182" s="38">
        <v>9</v>
      </c>
      <c r="C182" s="38">
        <v>2</v>
      </c>
      <c r="D182" s="43" t="s">
        <v>13</v>
      </c>
      <c r="E182" s="60">
        <v>4</v>
      </c>
      <c r="F182" s="30" t="s">
        <v>17</v>
      </c>
      <c r="G182" s="39" t="s">
        <v>339</v>
      </c>
      <c r="H182" s="40" t="s">
        <v>340</v>
      </c>
      <c r="I182" s="28"/>
      <c r="J182" s="28"/>
    </row>
    <row r="183" spans="1:10">
      <c r="A183" s="29" t="s">
        <v>24</v>
      </c>
      <c r="B183" s="38">
        <v>9</v>
      </c>
      <c r="C183" s="38">
        <v>4</v>
      </c>
      <c r="D183" s="29" t="s">
        <v>7</v>
      </c>
      <c r="E183" s="60">
        <v>4</v>
      </c>
      <c r="F183" s="30" t="s">
        <v>23</v>
      </c>
      <c r="G183" s="39" t="s">
        <v>341</v>
      </c>
      <c r="H183" s="40" t="s">
        <v>342</v>
      </c>
      <c r="I183" s="28"/>
      <c r="J183" s="28"/>
    </row>
    <row r="184" spans="1:10">
      <c r="A184" s="29" t="s">
        <v>24</v>
      </c>
      <c r="B184" s="38">
        <v>9</v>
      </c>
      <c r="C184" s="38">
        <v>4</v>
      </c>
      <c r="D184" s="29" t="s">
        <v>13</v>
      </c>
      <c r="E184" s="60">
        <v>4</v>
      </c>
      <c r="F184" s="30" t="s">
        <v>17</v>
      </c>
      <c r="G184" s="39" t="s">
        <v>341</v>
      </c>
      <c r="H184" s="40" t="s">
        <v>343</v>
      </c>
      <c r="I184" s="28"/>
      <c r="J184" s="28"/>
    </row>
    <row r="185" spans="1:10">
      <c r="A185" s="29" t="s">
        <v>24</v>
      </c>
      <c r="B185" s="38">
        <v>9</v>
      </c>
      <c r="C185" s="38">
        <v>4</v>
      </c>
      <c r="D185" s="29" t="s">
        <v>7</v>
      </c>
      <c r="E185" s="60">
        <v>4</v>
      </c>
      <c r="F185" s="30" t="s">
        <v>23</v>
      </c>
      <c r="G185" s="39" t="s">
        <v>341</v>
      </c>
      <c r="H185" s="40" t="s">
        <v>344</v>
      </c>
      <c r="I185" s="28"/>
      <c r="J185" s="28"/>
    </row>
    <row r="186" spans="1:10">
      <c r="A186" s="43" t="s">
        <v>15</v>
      </c>
      <c r="B186" s="44">
        <v>10</v>
      </c>
      <c r="C186" s="44">
        <v>1</v>
      </c>
      <c r="D186" s="43" t="s">
        <v>13</v>
      </c>
      <c r="E186" s="44">
        <v>4</v>
      </c>
      <c r="F186" s="43" t="s">
        <v>11</v>
      </c>
      <c r="G186" s="45" t="s">
        <v>345</v>
      </c>
      <c r="H186" s="45" t="s">
        <v>346</v>
      </c>
      <c r="I186" s="46"/>
      <c r="J186" s="46"/>
    </row>
    <row r="187" spans="1:10" ht="27">
      <c r="A187" s="43" t="s">
        <v>15</v>
      </c>
      <c r="B187" s="44">
        <v>10</v>
      </c>
      <c r="C187" s="44">
        <v>2</v>
      </c>
      <c r="D187" s="43" t="s">
        <v>13</v>
      </c>
      <c r="E187" s="44">
        <v>4</v>
      </c>
      <c r="F187" s="54" t="s">
        <v>347</v>
      </c>
      <c r="G187" s="45" t="s">
        <v>202</v>
      </c>
      <c r="H187" s="45" t="s">
        <v>348</v>
      </c>
      <c r="I187" s="46"/>
      <c r="J187" s="46"/>
    </row>
    <row r="188" spans="1:10">
      <c r="A188" s="43" t="s">
        <v>15</v>
      </c>
      <c r="B188" s="44">
        <v>10</v>
      </c>
      <c r="C188" s="44">
        <v>3</v>
      </c>
      <c r="D188" s="43" t="s">
        <v>13</v>
      </c>
      <c r="E188" s="44">
        <v>3</v>
      </c>
      <c r="F188" s="43" t="s">
        <v>290</v>
      </c>
      <c r="G188" s="45" t="s">
        <v>349</v>
      </c>
      <c r="H188" s="45" t="s">
        <v>350</v>
      </c>
      <c r="I188" s="46"/>
      <c r="J188" s="46"/>
    </row>
    <row r="189" spans="1:10" ht="13.5">
      <c r="B189" s="1"/>
      <c r="C189" s="1"/>
      <c r="E189" s="1"/>
      <c r="G189" s="1"/>
      <c r="H189" s="1"/>
      <c r="I189" s="1"/>
      <c r="J189" s="1"/>
    </row>
    <row r="192" spans="1:10">
      <c r="F192" s="5"/>
      <c r="H192" s="6"/>
    </row>
    <row r="193" spans="6:8">
      <c r="F193" s="5"/>
      <c r="H193" s="6"/>
    </row>
    <row r="194" spans="6:8">
      <c r="F194" s="5"/>
      <c r="H194" s="6"/>
    </row>
    <row r="195" spans="6:8">
      <c r="F195" s="5"/>
      <c r="H195" s="6"/>
    </row>
    <row r="196" spans="6:8">
      <c r="F196" s="5"/>
      <c r="H196" s="6"/>
    </row>
    <row r="197" spans="6:8">
      <c r="F197" s="5"/>
      <c r="H197" s="6"/>
    </row>
    <row r="198" spans="6:8">
      <c r="F198" s="5"/>
      <c r="H198" s="6"/>
    </row>
    <row r="199" spans="6:8">
      <c r="F199" s="5"/>
      <c r="H199" s="6"/>
    </row>
    <row r="200" spans="6:8">
      <c r="F200" s="5"/>
      <c r="H200" s="6"/>
    </row>
    <row r="201" spans="6:8">
      <c r="F201" s="5"/>
      <c r="H201" s="6"/>
    </row>
    <row r="202" spans="6:8">
      <c r="F202" s="5"/>
      <c r="H202" s="6"/>
    </row>
    <row r="203" spans="6:8">
      <c r="F203" s="5"/>
      <c r="H203" s="6"/>
    </row>
    <row r="204" spans="6:8">
      <c r="F204" s="5"/>
      <c r="H204" s="6"/>
    </row>
    <row r="205" spans="6:8">
      <c r="F205" s="5"/>
      <c r="H205" s="6"/>
    </row>
    <row r="206" spans="6:8">
      <c r="F206" s="5"/>
      <c r="H206" s="6"/>
    </row>
    <row r="207" spans="6:8">
      <c r="F207" s="5"/>
      <c r="H207" s="6"/>
    </row>
    <row r="208" spans="6:8">
      <c r="F208" s="5"/>
      <c r="H208" s="6"/>
    </row>
    <row r="209" spans="6:8">
      <c r="F209" s="5"/>
      <c r="H209" s="6"/>
    </row>
    <row r="210" spans="6:8">
      <c r="F210" s="5"/>
      <c r="H210" s="6"/>
    </row>
    <row r="211" spans="6:8">
      <c r="F211" s="5"/>
      <c r="H211" s="6"/>
    </row>
    <row r="212" spans="6:8">
      <c r="F212" s="5"/>
      <c r="H212" s="6"/>
    </row>
    <row r="213" spans="6:8">
      <c r="F213" s="5"/>
      <c r="H213" s="6"/>
    </row>
    <row r="214" spans="6:8">
      <c r="F214" s="5"/>
      <c r="H214" s="6"/>
    </row>
    <row r="215" spans="6:8">
      <c r="F215" s="5"/>
      <c r="H215" s="6"/>
    </row>
    <row r="216" spans="6:8">
      <c r="F216" s="5"/>
      <c r="H216" s="6"/>
    </row>
    <row r="217" spans="6:8">
      <c r="F217" s="5"/>
      <c r="H217" s="6"/>
    </row>
    <row r="218" spans="6:8">
      <c r="F218" s="5"/>
      <c r="H218" s="6"/>
    </row>
    <row r="219" spans="6:8">
      <c r="F219" s="5"/>
      <c r="H219" s="6"/>
    </row>
    <row r="220" spans="6:8">
      <c r="F220" s="5"/>
      <c r="H220" s="6"/>
    </row>
    <row r="221" spans="6:8">
      <c r="F221" s="5"/>
      <c r="H221" s="6"/>
    </row>
    <row r="222" spans="6:8">
      <c r="F222" s="5"/>
      <c r="H222" s="6"/>
    </row>
    <row r="223" spans="6:8">
      <c r="F223" s="5"/>
      <c r="H223" s="6"/>
    </row>
    <row r="224" spans="6:8">
      <c r="F224" s="5"/>
      <c r="H224" s="6"/>
    </row>
    <row r="225" spans="6:8">
      <c r="F225" s="5"/>
      <c r="H225" s="6"/>
    </row>
    <row r="226" spans="6:8">
      <c r="F226" s="5"/>
      <c r="H226" s="6"/>
    </row>
    <row r="227" spans="6:8">
      <c r="F227" s="5"/>
      <c r="H227" s="6"/>
    </row>
    <row r="228" spans="6:8">
      <c r="F228" s="5"/>
      <c r="H228" s="6"/>
    </row>
    <row r="229" spans="6:8">
      <c r="F229" s="5"/>
      <c r="H229" s="6"/>
    </row>
    <row r="230" spans="6:8">
      <c r="F230" s="5"/>
      <c r="H230" s="6"/>
    </row>
    <row r="231" spans="6:8">
      <c r="F231" s="5"/>
      <c r="H231" s="6"/>
    </row>
    <row r="232" spans="6:8">
      <c r="F232" s="5"/>
      <c r="H232" s="6"/>
    </row>
    <row r="233" spans="6:8">
      <c r="F233" s="5"/>
      <c r="H233" s="6"/>
    </row>
    <row r="234" spans="6:8">
      <c r="F234" s="5"/>
      <c r="H234" s="6"/>
    </row>
    <row r="235" spans="6:8">
      <c r="F235" s="5"/>
      <c r="H235" s="6"/>
    </row>
    <row r="236" spans="6:8">
      <c r="F236" s="5"/>
      <c r="H236" s="6"/>
    </row>
    <row r="237" spans="6:8">
      <c r="F237" s="5"/>
      <c r="H237" s="6"/>
    </row>
    <row r="238" spans="6:8">
      <c r="F238" s="5"/>
      <c r="H238" s="6"/>
    </row>
    <row r="239" spans="6:8">
      <c r="F239" s="5"/>
      <c r="H239" s="6"/>
    </row>
    <row r="240" spans="6:8">
      <c r="F240" s="5"/>
      <c r="H240" s="6"/>
    </row>
    <row r="241" spans="6:6">
      <c r="F241" s="5"/>
    </row>
    <row r="242" spans="6:6">
      <c r="F242" s="5"/>
    </row>
    <row r="243" spans="6:6">
      <c r="F243" s="5"/>
    </row>
    <row r="244" spans="6:6">
      <c r="F244" s="5"/>
    </row>
    <row r="245" spans="6:6">
      <c r="F245" s="5"/>
    </row>
    <row r="246" spans="6:6">
      <c r="F246" s="5"/>
    </row>
    <row r="247" spans="6:6">
      <c r="F247" s="5"/>
    </row>
  </sheetData>
  <sortState ref="A2:J245">
    <sortCondition ref="B1"/>
  </sortState>
  <pageMargins left="0.70866141732283472" right="0.70866141732283472" top="0.78740157480314965" bottom="0.78740157480314965" header="0.31496062992125984" footer="0.31496062992125984"/>
  <pageSetup paperSize="9" scale="54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F584-40F9-4F3E-9F97-2486A3E2A6C4}">
  <dimension ref="A1"/>
  <sheetViews>
    <sheetView zoomScale="80" zoomScaleNormal="80" workbookViewId="0" xr3:uid="{F54D3ACB-C7D9-5956-B24E-81131023E831}">
      <selection activeCell="I30" sqref="I30"/>
    </sheetView>
  </sheetViews>
  <sheetFormatPr defaultColWidth="11.42578125" defaultRowHeight="13.5"/>
  <cols>
    <col min="1" max="1" width="5.85546875" style="1" bestFit="1" customWidth="1"/>
    <col min="2" max="2" width="8.42578125" style="1" bestFit="1" customWidth="1"/>
    <col min="3" max="3" width="22.42578125" style="1" bestFit="1" customWidth="1"/>
    <col min="4" max="4" width="28.7109375" style="1" bestFit="1" customWidth="1"/>
    <col min="5" max="5" width="86" style="1" bestFit="1" customWidth="1"/>
    <col min="6" max="6" width="7.42578125" style="1" bestFit="1" customWidth="1"/>
    <col min="7" max="7" width="7.7109375" style="1" bestFit="1" customWidth="1"/>
    <col min="8" max="16384" width="11.42578125" style="1"/>
  </cols>
  <sheetData>
    <row r="1" spans="1:1" ht="14.25">
      <c r="A1" s="27" t="s">
        <v>351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Geiger</dc:creator>
  <cp:keywords/>
  <dc:description/>
  <cp:lastModifiedBy/>
  <cp:revision/>
  <dcterms:created xsi:type="dcterms:W3CDTF">2018-04-23T12:37:04Z</dcterms:created>
  <dcterms:modified xsi:type="dcterms:W3CDTF">2019-02-20T16:52:40Z</dcterms:modified>
  <cp:category/>
  <cp:contentStatus/>
</cp:coreProperties>
</file>